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https://acgovt-my.sharepoint.com/personal/alant_acpwa_org/Documents/2020 BO/Fees/2024 Fee Proposal/"/>
    </mc:Choice>
  </mc:AlternateContent>
  <xr:revisionPtr revIDLastSave="2" documentId="8_{060D469F-DDA7-4F08-98A7-D638EFA6753F}" xr6:coauthVersionLast="47" xr6:coauthVersionMax="47" xr10:uidLastSave="{2745BD7F-31FE-457D-9AFB-00FAC41ABF6A}"/>
  <bookViews>
    <workbookView xWindow="-108" yWindow="-108" windowWidth="23256" windowHeight="12576"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2" i="1" l="1"/>
  <c r="J50" i="1"/>
  <c r="P21" i="1"/>
  <c r="P20" i="1"/>
  <c r="O20" i="1"/>
  <c r="P19" i="1"/>
  <c r="O19" i="1"/>
  <c r="P18" i="1"/>
  <c r="O18" i="1"/>
  <c r="E18" i="1"/>
  <c r="P17" i="1"/>
  <c r="G16" i="1"/>
  <c r="J16" i="1" s="1"/>
  <c r="G15" i="1"/>
  <c r="J15" i="1" s="1"/>
  <c r="G14" i="1"/>
  <c r="J14" i="1" s="1"/>
  <c r="G13" i="1"/>
  <c r="J13" i="1" s="1"/>
  <c r="G18" i="1" l="1"/>
  <c r="J18" i="1"/>
  <c r="J21" i="1" s="1"/>
  <c r="J48" i="1" s="1"/>
  <c r="Q15" i="1" l="1"/>
  <c r="Q12" i="1"/>
  <c r="Q13" i="1"/>
  <c r="Q20" i="1"/>
  <c r="Q19" i="1"/>
  <c r="Q17" i="1"/>
  <c r="Q14" i="1"/>
  <c r="Q18" i="1"/>
  <c r="Q16" i="1"/>
  <c r="Q21" i="1"/>
  <c r="J49" i="1"/>
  <c r="J23" i="1" l="1"/>
  <c r="J31" i="1" s="1"/>
  <c r="J28" i="1" l="1"/>
  <c r="J40" i="1"/>
  <c r="J45" i="1" l="1"/>
  <c r="J44" i="1"/>
  <c r="J43" i="1"/>
  <c r="J34" i="1"/>
  <c r="J33" i="1"/>
  <c r="J32" i="1"/>
  <c r="J46" i="1"/>
  <c r="J51" i="1"/>
  <c r="J35" i="1" l="1"/>
  <c r="J53" i="1"/>
  <c r="J55" i="1" l="1"/>
</calcChain>
</file>

<file path=xl/sharedStrings.xml><?xml version="1.0" encoding="utf-8"?>
<sst xmlns="http://schemas.openxmlformats.org/spreadsheetml/2006/main" count="78" uniqueCount="63">
  <si>
    <r>
      <t xml:space="preserve">Alameda County Building Permit Fee Estimate Worksheet </t>
    </r>
    <r>
      <rPr>
        <b/>
        <i/>
        <u/>
        <sz val="12"/>
        <rFont val="Times New Roman"/>
        <family val="1"/>
      </rPr>
      <t>(TEMPLATE ONLY DO NOT MODIFY)</t>
    </r>
  </si>
  <si>
    <t>Disclaimer: This worksheet is designed to assist you in estimating project permit fees. Actual fees may vary based on the project condition. Obtain official fee calculation for project submittal and permit issuance.</t>
  </si>
  <si>
    <t>PROJECT:</t>
  </si>
  <si>
    <t>DATE:</t>
  </si>
  <si>
    <t>BY:</t>
  </si>
  <si>
    <t>A.</t>
  </si>
  <si>
    <r>
      <t xml:space="preserve">CALCULATING VALUATION: </t>
    </r>
    <r>
      <rPr>
        <i/>
        <sz val="8"/>
        <rFont val="Times New Roman"/>
        <family val="1"/>
      </rPr>
      <t>(Valuation is based on replacement cost as published by Building Official, See Schedule B)</t>
    </r>
  </si>
  <si>
    <t>VALUATION CALCULATIONS:  (Enter Square Foot Cost from Schedule B based on Occupancy group &amp; Material)</t>
  </si>
  <si>
    <t>Const. Material (See Sch. B)</t>
  </si>
  <si>
    <t>Occup. Group</t>
  </si>
  <si>
    <t>Use</t>
  </si>
  <si>
    <t>Gross Floor Area</t>
  </si>
  <si>
    <t>Square Foot Cost</t>
  </si>
  <si>
    <t>Calculated Valuation</t>
  </si>
  <si>
    <t>Additional Value</t>
  </si>
  <si>
    <t>Adjusted Totals</t>
  </si>
  <si>
    <t>FEE TABLE BASED ON PROJECT VALUATION</t>
  </si>
  <si>
    <t>Base  Rate</t>
  </si>
  <si>
    <t>Additional Rate</t>
  </si>
  <si>
    <t>TOTAL</t>
  </si>
  <si>
    <t>(sq.ft.)</t>
  </si>
  <si>
    <t>($)</t>
  </si>
  <si>
    <t>To</t>
  </si>
  <si>
    <t>Additional Lump Sum $Value:</t>
  </si>
  <si>
    <t>Total</t>
  </si>
  <si>
    <t>B.</t>
  </si>
  <si>
    <t>BASIC PERMIT FEE TABLE</t>
  </si>
  <si>
    <t xml:space="preserve">TOTAL VALUATION USED:                                                                                                                                                                         </t>
  </si>
  <si>
    <t>And Over</t>
  </si>
  <si>
    <r>
      <t>BASE PERMIT FEE (</t>
    </r>
    <r>
      <rPr>
        <sz val="10"/>
        <rFont val="Times New Roman"/>
        <family val="1"/>
      </rPr>
      <t>from table)</t>
    </r>
  </si>
  <si>
    <t>C.</t>
  </si>
  <si>
    <t>ESTIMATE PLAN CHECK FEES - For Submittal (IF PLAN CHECK IS REQUIRED)</t>
  </si>
  <si>
    <t>TYPE OF PLAN CHECK FEES</t>
  </si>
  <si>
    <t>Fee Apply?</t>
  </si>
  <si>
    <t>AMOUNTS</t>
  </si>
  <si>
    <r>
      <t xml:space="preserve">PLAN REVIEW FEE  </t>
    </r>
    <r>
      <rPr>
        <i/>
        <sz val="8"/>
        <rFont val="Times New Roman"/>
        <family val="1"/>
      </rPr>
      <t xml:space="preserve">(80% of Building Permit Fee, $140 min. enter </t>
    </r>
    <r>
      <rPr>
        <b/>
        <sz val="8"/>
        <rFont val="Times New Roman"/>
        <family val="1"/>
      </rPr>
      <t>No</t>
    </r>
    <r>
      <rPr>
        <i/>
        <sz val="8"/>
        <rFont val="Times New Roman"/>
        <family val="1"/>
      </rPr>
      <t xml:space="preserve"> when n/a)</t>
    </r>
  </si>
  <si>
    <r>
      <t xml:space="preserve">Plan Check Processing Fee </t>
    </r>
    <r>
      <rPr>
        <i/>
        <sz val="8"/>
        <rFont val="Times New Roman"/>
        <family val="1"/>
      </rPr>
      <t>($20 for single and $30 for combo trades)</t>
    </r>
  </si>
  <si>
    <r>
      <t>Additional Plan Check or Admin Fee</t>
    </r>
    <r>
      <rPr>
        <i/>
        <sz val="8"/>
        <rFont val="Times New Roman"/>
        <family val="1"/>
      </rPr>
      <t xml:space="preserve"> (Enter when requierd)</t>
    </r>
  </si>
  <si>
    <r>
      <t xml:space="preserve">ENERGY CONSERVATION REVIEW FEE </t>
    </r>
    <r>
      <rPr>
        <i/>
        <sz val="8"/>
        <rFont val="Times New Roman"/>
        <family val="1"/>
      </rPr>
      <t xml:space="preserve">(12.5% of Building Permit Fee, $140 min., enter </t>
    </r>
    <r>
      <rPr>
        <b/>
        <sz val="8"/>
        <rFont val="Times New Roman"/>
        <family val="1"/>
      </rPr>
      <t>No</t>
    </r>
    <r>
      <rPr>
        <i/>
        <sz val="8"/>
        <rFont val="Times New Roman"/>
        <family val="1"/>
      </rPr>
      <t xml:space="preserve"> when n/a)</t>
    </r>
  </si>
  <si>
    <r>
      <t xml:space="preserve">ELECTRICAL PLAN REVIEW FEE  </t>
    </r>
    <r>
      <rPr>
        <i/>
        <sz val="8"/>
        <rFont val="Times New Roman"/>
        <family val="1"/>
      </rPr>
      <t xml:space="preserve">(20% of Building Plan Review Fee, enter </t>
    </r>
    <r>
      <rPr>
        <b/>
        <sz val="8"/>
        <rFont val="Times New Roman"/>
        <family val="1"/>
      </rPr>
      <t>No</t>
    </r>
    <r>
      <rPr>
        <i/>
        <sz val="8"/>
        <rFont val="Times New Roman"/>
        <family val="1"/>
      </rPr>
      <t xml:space="preserve"> when n/a)</t>
    </r>
  </si>
  <si>
    <r>
      <t xml:space="preserve">MECHANICAL PLAN REVIEW FEE  </t>
    </r>
    <r>
      <rPr>
        <i/>
        <sz val="8"/>
        <rFont val="Times New Roman"/>
        <family val="1"/>
      </rPr>
      <t xml:space="preserve">(18% of Building Plan Review Fee, enter </t>
    </r>
    <r>
      <rPr>
        <b/>
        <sz val="8"/>
        <rFont val="Times New Roman"/>
        <family val="1"/>
      </rPr>
      <t>No</t>
    </r>
    <r>
      <rPr>
        <i/>
        <sz val="8"/>
        <rFont val="Times New Roman"/>
        <family val="1"/>
      </rPr>
      <t xml:space="preserve"> when n/a)</t>
    </r>
  </si>
  <si>
    <r>
      <t xml:space="preserve">PLUMBING PLAN REVIEW FEE  </t>
    </r>
    <r>
      <rPr>
        <i/>
        <sz val="8"/>
        <rFont val="Times New Roman"/>
        <family val="1"/>
      </rPr>
      <t xml:space="preserve">(17% of Building Plan Review Fee, enter </t>
    </r>
    <r>
      <rPr>
        <b/>
        <sz val="8"/>
        <rFont val="Times New Roman"/>
        <family val="1"/>
      </rPr>
      <t>No</t>
    </r>
    <r>
      <rPr>
        <i/>
        <sz val="8"/>
        <rFont val="Times New Roman"/>
        <family val="1"/>
      </rPr>
      <t xml:space="preserve"> when n/a)</t>
    </r>
  </si>
  <si>
    <t>TOTAL ESTIMATED PLAN CHECK FEE</t>
  </si>
  <si>
    <t>D.</t>
  </si>
  <si>
    <t>ESTIMATE BUILDING PERMIT FEES - For Permit Issuance (P/M/E as necessary)</t>
  </si>
  <si>
    <t>TYPE OF PERMIT OR FEE</t>
  </si>
  <si>
    <r>
      <t xml:space="preserve">BUILDING PERMIT FEE  </t>
    </r>
    <r>
      <rPr>
        <i/>
        <sz val="8"/>
        <rFont val="Times New Roman"/>
        <family val="1"/>
      </rPr>
      <t>(Same as Basic Permit Fee, $125 min.)</t>
    </r>
  </si>
  <si>
    <r>
      <t xml:space="preserve">Permit Processing Fee </t>
    </r>
    <r>
      <rPr>
        <i/>
        <sz val="8"/>
        <rFont val="Times New Roman"/>
        <family val="1"/>
      </rPr>
      <t>($20 for single and $30 for combo permit)</t>
    </r>
  </si>
  <si>
    <r>
      <t xml:space="preserve">Additional Permit or Admin Fee </t>
    </r>
    <r>
      <rPr>
        <i/>
        <sz val="8"/>
        <rFont val="Times New Roman"/>
        <family val="1"/>
      </rPr>
      <t xml:space="preserve"> (Enter when required)</t>
    </r>
  </si>
  <si>
    <r>
      <t xml:space="preserve">ELECTRICAL PERMIT FEE  </t>
    </r>
    <r>
      <rPr>
        <i/>
        <sz val="8"/>
        <rFont val="Times New Roman"/>
        <family val="1"/>
      </rPr>
      <t xml:space="preserve">(20% of Building Permit Fee, enter </t>
    </r>
    <r>
      <rPr>
        <b/>
        <sz val="8"/>
        <rFont val="Times New Roman"/>
        <family val="1"/>
      </rPr>
      <t>No</t>
    </r>
    <r>
      <rPr>
        <i/>
        <sz val="8"/>
        <rFont val="Times New Roman"/>
        <family val="1"/>
      </rPr>
      <t xml:space="preserve"> when n/a)</t>
    </r>
  </si>
  <si>
    <r>
      <t xml:space="preserve">MECHANICAL PERMIT FEE  </t>
    </r>
    <r>
      <rPr>
        <i/>
        <sz val="8"/>
        <rFont val="Times New Roman"/>
        <family val="1"/>
      </rPr>
      <t xml:space="preserve">(18% of Building Permit Fee, enter </t>
    </r>
    <r>
      <rPr>
        <b/>
        <sz val="8"/>
        <rFont val="Times New Roman"/>
        <family val="1"/>
      </rPr>
      <t>No</t>
    </r>
    <r>
      <rPr>
        <i/>
        <sz val="8"/>
        <rFont val="Times New Roman"/>
        <family val="1"/>
      </rPr>
      <t xml:space="preserve"> when n/a)</t>
    </r>
  </si>
  <si>
    <r>
      <t xml:space="preserve">PLUMBING PERMIT FEE  </t>
    </r>
    <r>
      <rPr>
        <i/>
        <sz val="8"/>
        <rFont val="Times New Roman"/>
        <family val="1"/>
      </rPr>
      <t xml:space="preserve">(17% of Building Permit Fee, enter </t>
    </r>
    <r>
      <rPr>
        <b/>
        <sz val="8"/>
        <rFont val="Times New Roman"/>
        <family val="1"/>
      </rPr>
      <t>No</t>
    </r>
    <r>
      <rPr>
        <i/>
        <sz val="8"/>
        <rFont val="Times New Roman"/>
        <family val="1"/>
      </rPr>
      <t xml:space="preserve"> when n/a)</t>
    </r>
  </si>
  <si>
    <r>
      <t xml:space="preserve">DOCUMENT IMAGING </t>
    </r>
    <r>
      <rPr>
        <i/>
        <sz val="8"/>
        <rFont val="Times New Roman"/>
        <family val="1"/>
      </rPr>
      <t>(1% of Building Permit Fee)</t>
    </r>
  </si>
  <si>
    <r>
      <t xml:space="preserve">Access Compliance Fee </t>
    </r>
    <r>
      <rPr>
        <i/>
        <sz val="8"/>
        <rFont val="Times New Roman"/>
        <family val="1"/>
      </rPr>
      <t>(1% of Building Permit Fee)</t>
    </r>
  </si>
  <si>
    <r>
      <t xml:space="preserve">CBSC Fund </t>
    </r>
    <r>
      <rPr>
        <i/>
        <sz val="8"/>
        <rFont val="Times New Roman"/>
        <family val="1"/>
      </rPr>
      <t xml:space="preserve">(State Building Standards Commission Special Revolving Fund - $1/$25,000) </t>
    </r>
  </si>
  <si>
    <r>
      <t xml:space="preserve">C&amp;D Debris Mgmt Program </t>
    </r>
    <r>
      <rPr>
        <i/>
        <sz val="8"/>
        <rFont val="Times New Roman"/>
        <family val="1"/>
      </rPr>
      <t>(0.5 hr)</t>
    </r>
  </si>
  <si>
    <r>
      <t xml:space="preserve">STORMWATER POLLUTION PREVENTION </t>
    </r>
    <r>
      <rPr>
        <i/>
        <sz val="8"/>
        <rFont val="Times New Roman"/>
        <family val="1"/>
      </rPr>
      <t xml:space="preserve">(4% of Building Permit Fee enter </t>
    </r>
    <r>
      <rPr>
        <b/>
        <sz val="8"/>
        <rFont val="Times New Roman"/>
        <family val="1"/>
      </rPr>
      <t>No</t>
    </r>
    <r>
      <rPr>
        <i/>
        <sz val="8"/>
        <rFont val="Times New Roman"/>
        <family val="1"/>
      </rPr>
      <t xml:space="preserve"> when n/a)</t>
    </r>
  </si>
  <si>
    <r>
      <t xml:space="preserve">BUSINESS LICENSE </t>
    </r>
    <r>
      <rPr>
        <i/>
        <sz val="8"/>
        <rFont val="Times New Roman"/>
        <family val="1"/>
      </rPr>
      <t>(Alameda County Fee - 0.125% of Valuation)</t>
    </r>
  </si>
  <si>
    <t>TOTAL ESTIMATED PERMIT FEE</t>
  </si>
  <si>
    <t>GRAND TOTAL :</t>
  </si>
  <si>
    <t xml:space="preserve">Version update: </t>
  </si>
  <si>
    <r>
      <t xml:space="preserve">S.M.I.P. - COMMERCIAL  </t>
    </r>
    <r>
      <rPr>
        <i/>
        <sz val="8"/>
        <rFont val="Times New Roman"/>
        <family val="1"/>
      </rPr>
      <t>(State Seismic Instrumentation Program - 0.028% of the Valuation)</t>
    </r>
  </si>
  <si>
    <r>
      <t>Commercial &amp; Industrial Project (</t>
    </r>
    <r>
      <rPr>
        <b/>
        <i/>
        <sz val="10"/>
        <rFont val="Times New Roman"/>
        <family val="1"/>
      </rPr>
      <t>Based on Fee Schedule Effective July 1, 2024</t>
    </r>
    <r>
      <rPr>
        <b/>
        <sz val="12"/>
        <rFont val="Times New Roman"/>
        <family val="1"/>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</si>
</sst>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44" formatCode="_(&quot;$&quot;* #,##0.00_);_(&quot;$&quot;* \(#,##0.00\);_(&quot;$&quot;* &quot;-&quot;??_);_(@_)"/>
    <numFmt numFmtId="164" formatCode="&quot;$&quot;#,##0.00"/>
    <numFmt numFmtId="165" formatCode="0.000%"/>
    <numFmt numFmtId="166" formatCode="&quot;$&quot;#,##0.0000"/>
    <numFmt numFmtId="167" formatCode="0.0000"/>
  </numFmts>
  <fonts count="21" x14ac:knownFonts="1">
    <font>
      <sz val="11"/>
      <color theme="1"/>
      <name val="Calibri"/>
      <family val="2"/>
      <scheme val="minor"/>
    </font>
    <font>
      <sz val="11"/>
      <color theme="1"/>
      <name val="Calibri"/>
      <family val="2"/>
      <scheme val="minor"/>
    </font>
    <font>
      <sz val="8"/>
      <name val="Times New Roman"/>
      <family val="1"/>
    </font>
    <font>
      <b/>
      <u/>
      <sz val="12"/>
      <name val="Times New Roman"/>
      <family val="1"/>
    </font>
    <font>
      <b/>
      <i/>
      <u/>
      <sz val="12"/>
      <name val="Times New Roman"/>
      <family val="1"/>
    </font>
    <font>
      <b/>
      <sz val="12"/>
      <name val="Times New Roman"/>
      <family val="1"/>
    </font>
    <font>
      <b/>
      <i/>
      <sz val="10"/>
      <name val="Times New Roman"/>
      <family val="1"/>
    </font>
    <font>
      <i/>
      <sz val="10"/>
      <name val="Times New Roman"/>
      <family val="1"/>
    </font>
    <font>
      <sz val="10"/>
      <name val="Times New Roman"/>
      <family val="1"/>
    </font>
    <font>
      <b/>
      <u/>
      <sz val="10"/>
      <name val="Times New Roman"/>
      <family val="1"/>
    </font>
    <font>
      <b/>
      <sz val="10"/>
      <name val="Times New Roman"/>
      <family val="1"/>
    </font>
    <font>
      <b/>
      <sz val="10"/>
      <color rgb="FFFF0000"/>
      <name val="Times New Roman"/>
      <family val="1"/>
    </font>
    <font>
      <i/>
      <sz val="8"/>
      <name val="Times New Roman"/>
      <family val="1"/>
    </font>
    <font>
      <i/>
      <sz val="10"/>
      <name val="Arial Narrow"/>
      <family val="2"/>
    </font>
    <font>
      <sz val="10"/>
      <name val="Arial Narrow"/>
      <family val="2"/>
    </font>
    <font>
      <b/>
      <sz val="8"/>
      <name val="Times New Roman"/>
      <family val="1"/>
    </font>
    <font>
      <b/>
      <i/>
      <sz val="8"/>
      <name val="Times New Roman"/>
      <family val="1"/>
    </font>
    <font>
      <b/>
      <i/>
      <sz val="10"/>
      <name val="Arial Narrow"/>
      <family val="2"/>
    </font>
    <font>
      <b/>
      <sz val="10"/>
      <name val="Arial"/>
      <family val="2"/>
    </font>
    <font>
      <b/>
      <sz val="10"/>
      <name val="Arial Narrow"/>
      <family val="2"/>
    </font>
    <font>
      <sz val="8"/>
      <name val="Arial Narrow"/>
      <family val="2"/>
    </font>
  </fonts>
  <fills count="6">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s>
  <borders count="4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diagonal/>
    </border>
    <border>
      <left style="double">
        <color indexed="64"/>
      </left>
      <right style="double">
        <color indexed="64"/>
      </right>
      <top style="double">
        <color indexed="64"/>
      </top>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thin">
        <color indexed="64"/>
      </bottom>
      <diagonal/>
    </border>
    <border>
      <left style="double">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bottom style="thin">
        <color indexed="64"/>
      </bottom>
      <diagonal/>
    </border>
    <border>
      <left style="thin">
        <color indexed="64"/>
      </left>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diagonal/>
    </border>
    <border>
      <left style="double">
        <color indexed="64"/>
      </left>
      <right/>
      <top style="double">
        <color indexed="64"/>
      </top>
      <bottom style="thick">
        <color indexed="64"/>
      </bottom>
      <diagonal/>
    </border>
    <border>
      <left/>
      <right/>
      <top style="double">
        <color indexed="64"/>
      </top>
      <bottom style="thick">
        <color indexed="64"/>
      </bottom>
      <diagonal/>
    </border>
    <border>
      <left/>
      <right style="double">
        <color indexed="64"/>
      </right>
      <top style="double">
        <color indexed="64"/>
      </top>
      <bottom style="thick">
        <color indexed="64"/>
      </bottom>
      <diagonal/>
    </border>
    <border>
      <left/>
      <right/>
      <top style="double">
        <color indexed="64"/>
      </top>
      <bottom/>
      <diagonal/>
    </border>
    <border>
      <left style="thick">
        <color indexed="64"/>
      </left>
      <right/>
      <top style="thick">
        <color indexed="64"/>
      </top>
      <bottom style="thick">
        <color indexed="64"/>
      </bottom>
      <diagonal/>
    </border>
    <border>
      <left style="double">
        <color indexed="64"/>
      </left>
      <right style="thin">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double">
        <color indexed="64"/>
      </right>
      <top style="thick">
        <color indexed="64"/>
      </top>
      <bottom style="thick">
        <color indexed="64"/>
      </bottom>
      <diagonal/>
    </border>
    <border>
      <left style="double">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double">
        <color indexed="64"/>
      </right>
      <top/>
      <bottom style="double">
        <color indexed="64"/>
      </bottom>
      <diagonal/>
    </border>
    <border>
      <left style="thick">
        <color indexed="64"/>
      </left>
      <right style="medium">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71">
    <xf numFmtId="0" fontId="0" fillId="0" borderId="0" xfId="0"/>
    <xf numFmtId="0" fontId="2" fillId="0" borderId="0" xfId="0" applyFont="1"/>
    <xf numFmtId="0" fontId="3" fillId="0" borderId="0" xfId="0" applyFont="1" applyAlignment="1">
      <alignment horizontal="left"/>
    </xf>
    <xf numFmtId="0" fontId="2" fillId="0" borderId="0" xfId="0" applyFont="1" applyAlignment="1">
      <alignment horizontal="center"/>
    </xf>
    <xf numFmtId="0" fontId="5" fillId="0" borderId="0" xfId="0" applyFont="1" applyAlignment="1">
      <alignment horizontal="left"/>
    </xf>
    <xf numFmtId="0" fontId="7" fillId="0" borderId="0" xfId="0" applyFont="1"/>
    <xf numFmtId="0" fontId="8" fillId="0" borderId="0" xfId="0" applyFont="1"/>
    <xf numFmtId="0" fontId="9" fillId="0" borderId="0" xfId="0" applyFont="1" applyAlignment="1">
      <alignment horizontal="left"/>
    </xf>
    <xf numFmtId="0" fontId="10" fillId="0" borderId="0" xfId="0" applyFont="1" applyAlignment="1" applyProtection="1">
      <alignment horizontal="left"/>
      <protection locked="0"/>
    </xf>
    <xf numFmtId="0" fontId="11" fillId="0" borderId="0" xfId="0" applyFont="1" applyAlignment="1" applyProtection="1">
      <alignment horizontal="left"/>
      <protection locked="0"/>
    </xf>
    <xf numFmtId="0" fontId="8" fillId="0" borderId="0" xfId="0" applyFont="1" applyAlignment="1" applyProtection="1">
      <alignment horizontal="center"/>
      <protection locked="0"/>
    </xf>
    <xf numFmtId="0" fontId="8" fillId="0" borderId="0" xfId="0" applyFont="1" applyAlignment="1">
      <alignment horizontal="left"/>
    </xf>
    <xf numFmtId="0" fontId="10" fillId="0" borderId="0" xfId="0" applyFont="1" applyAlignment="1">
      <alignment horizontal="left"/>
    </xf>
    <xf numFmtId="0" fontId="8" fillId="0" borderId="0" xfId="0" applyFont="1" applyAlignment="1">
      <alignment horizontal="center"/>
    </xf>
    <xf numFmtId="0" fontId="9" fillId="0" borderId="0" xfId="0" applyFont="1" applyAlignment="1">
      <alignment horizontal="right"/>
    </xf>
    <xf numFmtId="0" fontId="8" fillId="0" borderId="0" xfId="0" applyFont="1" applyAlignment="1" applyProtection="1">
      <alignment horizontal="left"/>
      <protection locked="0"/>
    </xf>
    <xf numFmtId="0" fontId="13" fillId="0" borderId="0" xfId="0" applyFont="1" applyAlignment="1" applyProtection="1">
      <alignment horizontal="center"/>
      <protection locked="0"/>
    </xf>
    <xf numFmtId="0" fontId="14" fillId="0" borderId="0" xfId="0" applyFont="1" applyProtection="1">
      <protection locked="0"/>
    </xf>
    <xf numFmtId="44" fontId="14" fillId="0" borderId="0" xfId="0" applyNumberFormat="1" applyFont="1" applyProtection="1">
      <protection locked="0"/>
    </xf>
    <xf numFmtId="0" fontId="2" fillId="0" borderId="0" xfId="0" applyFont="1" applyAlignment="1">
      <alignment horizontal="left"/>
    </xf>
    <xf numFmtId="0" fontId="15" fillId="0" borderId="0" xfId="0" applyFont="1" applyAlignment="1">
      <alignment horizontal="center" vertical="top"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2" borderId="8"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5" fillId="0" borderId="9" xfId="0" applyFont="1" applyBorder="1" applyAlignment="1">
      <alignment horizontal="center" vertical="center" wrapText="1"/>
    </xf>
    <xf numFmtId="0" fontId="10" fillId="0" borderId="10" xfId="0" applyFont="1" applyBorder="1" applyAlignment="1">
      <alignment horizontal="center" vertical="center" wrapText="1"/>
    </xf>
    <xf numFmtId="44" fontId="10" fillId="0" borderId="6" xfId="1" applyFont="1" applyFill="1" applyBorder="1" applyAlignment="1">
      <alignment horizontal="center" vertical="center"/>
    </xf>
    <xf numFmtId="0" fontId="16" fillId="0" borderId="0" xfId="0" applyFont="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7" fontId="6" fillId="2" borderId="12" xfId="0" applyNumberFormat="1" applyFont="1" applyFill="1" applyBorder="1" applyAlignment="1" applyProtection="1">
      <alignment horizontal="center" vertical="center" wrapText="1"/>
      <protection locked="0"/>
    </xf>
    <xf numFmtId="7" fontId="6" fillId="2" borderId="11" xfId="0" applyNumberFormat="1" applyFont="1" applyFill="1" applyBorder="1" applyAlignment="1" applyProtection="1">
      <alignment horizontal="center" vertical="center" wrapText="1"/>
      <protection locked="0"/>
    </xf>
    <xf numFmtId="44" fontId="13" fillId="0" borderId="13" xfId="1" applyFont="1" applyFill="1" applyBorder="1"/>
    <xf numFmtId="0" fontId="13" fillId="0" borderId="14" xfId="0" applyFont="1" applyBorder="1" applyAlignment="1">
      <alignment horizontal="center"/>
    </xf>
    <xf numFmtId="44" fontId="13" fillId="0" borderId="14" xfId="1" applyFont="1" applyFill="1" applyBorder="1" applyAlignment="1">
      <alignment horizontal="center"/>
    </xf>
    <xf numFmtId="44" fontId="13" fillId="0" borderId="9" xfId="1" applyFont="1" applyFill="1" applyBorder="1" applyAlignment="1">
      <alignment horizontal="center"/>
    </xf>
    <xf numFmtId="0" fontId="13" fillId="0" borderId="9" xfId="0" applyFont="1" applyBorder="1"/>
    <xf numFmtId="44" fontId="13" fillId="0" borderId="15" xfId="1" applyFont="1" applyFill="1" applyBorder="1" applyAlignment="1">
      <alignment horizontal="right"/>
    </xf>
    <xf numFmtId="0" fontId="13" fillId="3" borderId="16" xfId="0" applyFont="1" applyFill="1" applyBorder="1" applyAlignment="1" applyProtection="1">
      <alignment horizontal="center"/>
      <protection locked="0"/>
    </xf>
    <xf numFmtId="0" fontId="13" fillId="3" borderId="17" xfId="0" applyFont="1" applyFill="1" applyBorder="1" applyAlignment="1" applyProtection="1">
      <alignment horizontal="center"/>
      <protection locked="0"/>
    </xf>
    <xf numFmtId="0" fontId="13" fillId="3" borderId="18" xfId="0" applyFont="1" applyFill="1" applyBorder="1" applyAlignment="1" applyProtection="1">
      <alignment horizontal="center"/>
      <protection locked="0"/>
    </xf>
    <xf numFmtId="0" fontId="14" fillId="3" borderId="19" xfId="0" applyFont="1" applyFill="1" applyBorder="1" applyProtection="1">
      <protection locked="0"/>
    </xf>
    <xf numFmtId="44" fontId="13" fillId="3" borderId="19" xfId="0" applyNumberFormat="1" applyFont="1" applyFill="1" applyBorder="1" applyProtection="1">
      <protection locked="0"/>
    </xf>
    <xf numFmtId="164" fontId="14" fillId="0" borderId="20" xfId="1" applyNumberFormat="1" applyFont="1" applyFill="1" applyBorder="1"/>
    <xf numFmtId="164" fontId="14" fillId="2" borderId="21" xfId="1" applyNumberFormat="1" applyFont="1" applyFill="1" applyBorder="1"/>
    <xf numFmtId="164" fontId="14" fillId="2" borderId="15" xfId="1" applyNumberFormat="1" applyFont="1" applyFill="1" applyBorder="1" applyAlignment="1">
      <alignment horizontal="center"/>
    </xf>
    <xf numFmtId="164" fontId="14" fillId="0" borderId="22" xfId="1" applyNumberFormat="1" applyFont="1" applyFill="1" applyBorder="1" applyAlignment="1">
      <alignment horizontal="right"/>
    </xf>
    <xf numFmtId="44" fontId="13" fillId="0" borderId="23" xfId="1" applyFont="1" applyFill="1" applyBorder="1"/>
    <xf numFmtId="0" fontId="13" fillId="0" borderId="24" xfId="0" applyFont="1" applyBorder="1" applyAlignment="1">
      <alignment horizontal="center"/>
    </xf>
    <xf numFmtId="44" fontId="13" fillId="0" borderId="24" xfId="1" applyFont="1" applyFill="1" applyBorder="1" applyAlignment="1">
      <alignment horizontal="center"/>
    </xf>
    <xf numFmtId="44" fontId="13" fillId="0" borderId="25" xfId="1" applyFont="1" applyFill="1" applyBorder="1" applyAlignment="1">
      <alignment horizontal="center"/>
    </xf>
    <xf numFmtId="0" fontId="13" fillId="0" borderId="25" xfId="0" applyFont="1" applyBorder="1"/>
    <xf numFmtId="44" fontId="13" fillId="0" borderId="26" xfId="1" applyFont="1" applyFill="1" applyBorder="1" applyAlignment="1">
      <alignment horizontal="right"/>
    </xf>
    <xf numFmtId="0" fontId="2" fillId="0" borderId="18" xfId="0" applyFont="1" applyBorder="1"/>
    <xf numFmtId="0" fontId="13" fillId="3" borderId="27" xfId="0" applyFont="1" applyFill="1" applyBorder="1" applyAlignment="1" applyProtection="1">
      <alignment horizontal="center"/>
      <protection locked="0"/>
    </xf>
    <xf numFmtId="0" fontId="13" fillId="3" borderId="24" xfId="0" applyFont="1" applyFill="1" applyBorder="1" applyAlignment="1" applyProtection="1">
      <alignment horizontal="center"/>
      <protection locked="0"/>
    </xf>
    <xf numFmtId="0" fontId="14" fillId="3" borderId="28" xfId="0" applyFont="1" applyFill="1" applyBorder="1" applyProtection="1">
      <protection locked="0"/>
    </xf>
    <xf numFmtId="44" fontId="13" fillId="3" borderId="28" xfId="0" applyNumberFormat="1" applyFont="1" applyFill="1" applyBorder="1" applyProtection="1">
      <protection locked="0"/>
    </xf>
    <xf numFmtId="164" fontId="14" fillId="2" borderId="27" xfId="1" applyNumberFormat="1" applyFont="1" applyFill="1" applyBorder="1"/>
    <xf numFmtId="164" fontId="14" fillId="2" borderId="29" xfId="1" applyNumberFormat="1" applyFont="1" applyFill="1" applyBorder="1" applyAlignment="1">
      <alignment horizontal="center"/>
    </xf>
    <xf numFmtId="164" fontId="14" fillId="0" borderId="25" xfId="0" applyNumberFormat="1" applyFont="1" applyBorder="1" applyAlignment="1">
      <alignment horizontal="right"/>
    </xf>
    <xf numFmtId="0" fontId="2" fillId="0" borderId="24" xfId="0" applyFont="1" applyBorder="1"/>
    <xf numFmtId="164" fontId="14" fillId="2" borderId="28" xfId="1" applyNumberFormat="1" applyFont="1" applyFill="1" applyBorder="1"/>
    <xf numFmtId="164" fontId="14" fillId="2" borderId="18" xfId="1" applyNumberFormat="1" applyFont="1" applyFill="1" applyBorder="1" applyAlignment="1">
      <alignment horizontal="center"/>
    </xf>
    <xf numFmtId="164" fontId="14" fillId="0" borderId="30" xfId="1" applyNumberFormat="1" applyFont="1" applyFill="1" applyBorder="1"/>
    <xf numFmtId="164" fontId="14" fillId="2" borderId="31" xfId="1" applyNumberFormat="1" applyFont="1" applyFill="1" applyBorder="1"/>
    <xf numFmtId="164" fontId="14" fillId="2" borderId="32" xfId="1" applyNumberFormat="1" applyFont="1" applyFill="1" applyBorder="1" applyAlignment="1">
      <alignment horizontal="center"/>
    </xf>
    <xf numFmtId="164" fontId="14" fillId="0" borderId="33" xfId="0" applyNumberFormat="1" applyFont="1" applyBorder="1" applyAlignment="1">
      <alignment horizontal="right"/>
    </xf>
    <xf numFmtId="164" fontId="14" fillId="3" borderId="8" xfId="1" applyNumberFormat="1" applyFont="1" applyFill="1" applyBorder="1" applyAlignment="1" applyProtection="1">
      <alignment horizontal="right"/>
      <protection locked="0"/>
    </xf>
    <xf numFmtId="165" fontId="13" fillId="0" borderId="25" xfId="2" applyNumberFormat="1" applyFont="1" applyFill="1" applyBorder="1" applyAlignment="1">
      <alignment horizontal="center"/>
    </xf>
    <xf numFmtId="0" fontId="2" fillId="0" borderId="37" xfId="0" applyFont="1" applyBorder="1"/>
    <xf numFmtId="0" fontId="19" fillId="0" borderId="38" xfId="0" applyFont="1" applyBorder="1" applyAlignment="1">
      <alignment horizontal="center"/>
    </xf>
    <xf numFmtId="0" fontId="14" fillId="2" borderId="39" xfId="0" applyFont="1" applyFill="1" applyBorder="1"/>
    <xf numFmtId="0" fontId="14" fillId="2" borderId="40" xfId="0" applyFont="1" applyFill="1" applyBorder="1" applyAlignment="1">
      <alignment horizontal="center"/>
    </xf>
    <xf numFmtId="3" fontId="14" fillId="0" borderId="41" xfId="0" applyNumberFormat="1" applyFont="1" applyBorder="1"/>
    <xf numFmtId="44" fontId="14" fillId="2" borderId="41" xfId="0" applyNumberFormat="1" applyFont="1" applyFill="1" applyBorder="1"/>
    <xf numFmtId="164" fontId="14" fillId="2" borderId="42" xfId="0" applyNumberFormat="1" applyFont="1" applyFill="1" applyBorder="1"/>
    <xf numFmtId="164" fontId="19" fillId="0" borderId="43" xfId="1" applyNumberFormat="1" applyFont="1" applyFill="1" applyBorder="1" applyAlignment="1">
      <alignment horizontal="right"/>
    </xf>
    <xf numFmtId="164" fontId="8" fillId="0" borderId="0" xfId="0" applyNumberFormat="1" applyFont="1" applyAlignment="1">
      <alignment horizontal="right"/>
    </xf>
    <xf numFmtId="164" fontId="17" fillId="0" borderId="44" xfId="1" applyNumberFormat="1" applyFont="1" applyFill="1" applyBorder="1" applyAlignment="1">
      <alignment horizontal="right"/>
    </xf>
    <xf numFmtId="44" fontId="13" fillId="0" borderId="11" xfId="1" applyFont="1" applyFill="1" applyBorder="1"/>
    <xf numFmtId="0" fontId="13" fillId="0" borderId="45" xfId="0" applyFont="1" applyBorder="1" applyAlignment="1">
      <alignment horizontal="center"/>
    </xf>
    <xf numFmtId="44" fontId="13" fillId="0" borderId="45" xfId="1" applyFont="1" applyFill="1" applyBorder="1" applyAlignment="1">
      <alignment horizontal="center"/>
    </xf>
    <xf numFmtId="44" fontId="13" fillId="0" borderId="12" xfId="1" applyFont="1" applyFill="1" applyBorder="1" applyAlignment="1">
      <alignment horizontal="center"/>
    </xf>
    <xf numFmtId="165" fontId="13" fillId="0" borderId="12" xfId="2" applyNumberFormat="1" applyFont="1" applyFill="1" applyBorder="1" applyAlignment="1">
      <alignment horizontal="center"/>
    </xf>
    <xf numFmtId="44" fontId="13" fillId="0" borderId="12" xfId="1" applyFont="1" applyFill="1" applyBorder="1" applyAlignment="1">
      <alignment horizontal="right"/>
    </xf>
    <xf numFmtId="164" fontId="8" fillId="0" borderId="0" xfId="1" applyNumberFormat="1" applyFont="1" applyFill="1" applyAlignment="1">
      <alignment horizontal="right"/>
    </xf>
    <xf numFmtId="164" fontId="17" fillId="0" borderId="10" xfId="0" applyNumberFormat="1" applyFont="1" applyBorder="1" applyAlignment="1">
      <alignment horizontal="right"/>
    </xf>
    <xf numFmtId="0" fontId="10" fillId="0" borderId="0" xfId="0" applyFont="1"/>
    <xf numFmtId="44" fontId="10" fillId="0" borderId="10" xfId="0" applyNumberFormat="1" applyFont="1" applyBorder="1" applyAlignment="1">
      <alignment horizontal="center"/>
    </xf>
    <xf numFmtId="44" fontId="10" fillId="0" borderId="10" xfId="0" applyNumberFormat="1" applyFont="1" applyBorder="1" applyAlignment="1">
      <alignment horizontal="right"/>
    </xf>
    <xf numFmtId="0" fontId="8" fillId="4" borderId="9" xfId="0" applyFont="1" applyFill="1" applyBorder="1" applyAlignment="1" applyProtection="1">
      <alignment horizontal="center"/>
      <protection locked="0"/>
    </xf>
    <xf numFmtId="7" fontId="14" fillId="0" borderId="9" xfId="0" applyNumberFormat="1" applyFont="1" applyBorder="1" applyAlignment="1">
      <alignment horizontal="right"/>
    </xf>
    <xf numFmtId="0" fontId="8" fillId="0" borderId="16" xfId="0" applyFont="1" applyBorder="1" applyAlignment="1">
      <alignment horizontal="left"/>
    </xf>
    <xf numFmtId="0" fontId="0" fillId="0" borderId="18" xfId="0" applyBorder="1" applyAlignment="1">
      <alignment horizontal="left"/>
    </xf>
    <xf numFmtId="0" fontId="0" fillId="0" borderId="29" xfId="0" applyBorder="1" applyAlignment="1">
      <alignment horizontal="left"/>
    </xf>
    <xf numFmtId="0" fontId="8" fillId="5" borderId="22" xfId="0" applyFont="1" applyFill="1" applyBorder="1" applyAlignment="1">
      <alignment horizontal="center"/>
    </xf>
    <xf numFmtId="7" fontId="14" fillId="0" borderId="22" xfId="0" applyNumberFormat="1" applyFont="1" applyBorder="1" applyAlignment="1" applyProtection="1">
      <alignment horizontal="right"/>
      <protection locked="0"/>
    </xf>
    <xf numFmtId="7" fontId="14" fillId="4" borderId="22" xfId="0" applyNumberFormat="1" applyFont="1" applyFill="1" applyBorder="1" applyAlignment="1" applyProtection="1">
      <alignment horizontal="right"/>
      <protection locked="0"/>
    </xf>
    <xf numFmtId="0" fontId="8" fillId="4" borderId="25" xfId="0" applyFont="1" applyFill="1" applyBorder="1" applyAlignment="1" applyProtection="1">
      <alignment horizontal="center"/>
      <protection locked="0"/>
    </xf>
    <xf numFmtId="7" fontId="14" fillId="0" borderId="25" xfId="0" applyNumberFormat="1" applyFont="1" applyBorder="1" applyAlignment="1">
      <alignment horizontal="right"/>
    </xf>
    <xf numFmtId="0" fontId="10" fillId="0" borderId="10" xfId="0" applyFont="1" applyBorder="1"/>
    <xf numFmtId="0" fontId="8" fillId="4" borderId="22" xfId="0" applyFont="1" applyFill="1" applyBorder="1" applyAlignment="1" applyProtection="1">
      <alignment horizontal="center"/>
      <protection locked="0"/>
    </xf>
    <xf numFmtId="7" fontId="14" fillId="0" borderId="22" xfId="0" applyNumberFormat="1" applyFont="1" applyBorder="1" applyAlignment="1">
      <alignment horizontal="right"/>
    </xf>
    <xf numFmtId="7" fontId="17" fillId="0" borderId="10" xfId="0" applyNumberFormat="1" applyFont="1" applyBorder="1" applyAlignment="1">
      <alignment horizontal="right"/>
    </xf>
    <xf numFmtId="0" fontId="20" fillId="0" borderId="0" xfId="0" applyFont="1" applyAlignment="1">
      <alignment horizontal="center"/>
    </xf>
    <xf numFmtId="0" fontId="20" fillId="0" borderId="0" xfId="0" applyFont="1"/>
    <xf numFmtId="0" fontId="14" fillId="0" borderId="0" xfId="0" applyFont="1"/>
    <xf numFmtId="0" fontId="14" fillId="0" borderId="0" xfId="0" applyFont="1" applyAlignment="1">
      <alignment horizontal="center"/>
    </xf>
    <xf numFmtId="10" fontId="2" fillId="0" borderId="0" xfId="2" applyNumberFormat="1" applyFont="1" applyFill="1"/>
    <xf numFmtId="44" fontId="8" fillId="0" borderId="0" xfId="0" applyNumberFormat="1" applyFont="1"/>
    <xf numFmtId="166" fontId="8" fillId="0" borderId="0" xfId="0" applyNumberFormat="1" applyFont="1"/>
    <xf numFmtId="0" fontId="8" fillId="0" borderId="9" xfId="0" applyFont="1" applyBorder="1" applyAlignment="1">
      <alignment horizontal="center"/>
    </xf>
    <xf numFmtId="167" fontId="8" fillId="0" borderId="0" xfId="0" applyNumberFormat="1" applyFont="1"/>
    <xf numFmtId="0" fontId="8" fillId="0" borderId="22" xfId="0" applyFont="1" applyBorder="1" applyAlignment="1">
      <alignment horizontal="center"/>
    </xf>
    <xf numFmtId="0" fontId="8" fillId="0" borderId="25" xfId="0" applyFont="1" applyBorder="1" applyAlignment="1">
      <alignment horizontal="center"/>
    </xf>
    <xf numFmtId="0" fontId="8" fillId="0" borderId="23" xfId="0" applyFont="1" applyBorder="1" applyAlignment="1">
      <alignment horizontal="left"/>
    </xf>
    <xf numFmtId="0" fontId="0" fillId="0" borderId="24" xfId="0" applyBorder="1" applyAlignment="1">
      <alignment horizontal="left"/>
    </xf>
    <xf numFmtId="0" fontId="0" fillId="0" borderId="26" xfId="0" applyBorder="1" applyAlignment="1">
      <alignment horizontal="left"/>
    </xf>
    <xf numFmtId="0" fontId="8" fillId="0" borderId="23" xfId="0" applyFont="1" applyBorder="1"/>
    <xf numFmtId="0" fontId="0" fillId="0" borderId="24" xfId="0" applyBorder="1"/>
    <xf numFmtId="0" fontId="0" fillId="0" borderId="26" xfId="0" applyBorder="1"/>
    <xf numFmtId="0" fontId="8" fillId="4" borderId="12" xfId="0" applyFont="1" applyFill="1" applyBorder="1" applyAlignment="1" applyProtection="1">
      <alignment horizontal="center"/>
      <protection locked="0"/>
    </xf>
    <xf numFmtId="7" fontId="14" fillId="0" borderId="47" xfId="0" applyNumberFormat="1" applyFont="1" applyBorder="1" applyAlignment="1">
      <alignment horizontal="right"/>
    </xf>
    <xf numFmtId="167" fontId="10" fillId="0" borderId="0" xfId="0" applyNumberFormat="1" applyFont="1"/>
    <xf numFmtId="7" fontId="17" fillId="0" borderId="10" xfId="0" applyNumberFormat="1" applyFont="1" applyBorder="1"/>
    <xf numFmtId="0" fontId="2" fillId="0" borderId="0" xfId="0" applyFont="1" applyAlignment="1">
      <alignment horizontal="right"/>
    </xf>
    <xf numFmtId="0" fontId="5" fillId="0" borderId="1" xfId="0" applyFont="1" applyBorder="1"/>
    <xf numFmtId="0" fontId="2" fillId="0" borderId="2" xfId="0" applyFont="1" applyBorder="1"/>
    <xf numFmtId="0" fontId="2" fillId="0" borderId="2" xfId="0" applyFont="1" applyBorder="1" applyAlignment="1">
      <alignment horizontal="center"/>
    </xf>
    <xf numFmtId="164" fontId="17" fillId="0" borderId="48" xfId="0" applyNumberFormat="1" applyFont="1" applyBorder="1" applyAlignment="1">
      <alignment horizontal="right"/>
    </xf>
    <xf numFmtId="14" fontId="2" fillId="0" borderId="0" xfId="0" applyNumberFormat="1" applyFont="1" applyAlignment="1">
      <alignment horizontal="left"/>
    </xf>
    <xf numFmtId="0" fontId="8" fillId="0" borderId="23" xfId="0" applyFont="1" applyBorder="1" applyAlignment="1">
      <alignment horizontal="left"/>
    </xf>
    <xf numFmtId="0" fontId="0" fillId="0" borderId="24" xfId="0" applyBorder="1" applyAlignment="1">
      <alignment horizontal="left"/>
    </xf>
    <xf numFmtId="0" fontId="0" fillId="0" borderId="26" xfId="0" applyBorder="1" applyAlignment="1">
      <alignment horizontal="left"/>
    </xf>
    <xf numFmtId="0" fontId="8" fillId="0" borderId="23" xfId="0" applyFont="1" applyBorder="1"/>
    <xf numFmtId="0" fontId="0" fillId="0" borderId="24" xfId="0" applyBorder="1"/>
    <xf numFmtId="0" fontId="0" fillId="0" borderId="26" xfId="0" applyBorder="1"/>
    <xf numFmtId="0" fontId="8" fillId="0" borderId="11" xfId="0" applyFont="1" applyBorder="1" applyAlignment="1">
      <alignment horizontal="left" vertical="center"/>
    </xf>
    <xf numFmtId="0" fontId="0" fillId="0" borderId="45" xfId="0" applyBorder="1" applyAlignment="1">
      <alignment horizontal="left" vertical="center"/>
    </xf>
    <xf numFmtId="0" fontId="0" fillId="0" borderId="46" xfId="0" applyBorder="1" applyAlignment="1">
      <alignment horizontal="left" vertical="center"/>
    </xf>
    <xf numFmtId="0" fontId="10" fillId="0" borderId="4" xfId="0" applyFont="1" applyBorder="1" applyAlignment="1">
      <alignment horizontal="right"/>
    </xf>
    <xf numFmtId="0" fontId="10" fillId="0" borderId="5" xfId="0" applyFont="1" applyBorder="1" applyAlignment="1">
      <alignment horizontal="right"/>
    </xf>
    <xf numFmtId="0" fontId="10" fillId="0" borderId="6" xfId="0" applyFont="1" applyBorder="1" applyAlignment="1">
      <alignment horizontal="right"/>
    </xf>
    <xf numFmtId="0" fontId="10" fillId="0" borderId="10" xfId="0" applyFont="1" applyBorder="1" applyAlignment="1">
      <alignment horizontal="left"/>
    </xf>
    <xf numFmtId="0" fontId="10" fillId="0" borderId="4" xfId="0" applyFont="1" applyBorder="1" applyAlignment="1">
      <alignment horizontal="left"/>
    </xf>
    <xf numFmtId="0" fontId="8" fillId="0" borderId="13" xfId="0" applyFont="1" applyBorder="1" applyAlignment="1">
      <alignment horizontal="left"/>
    </xf>
    <xf numFmtId="0" fontId="0" fillId="0" borderId="14" xfId="0" applyBorder="1" applyAlignment="1">
      <alignment horizontal="left"/>
    </xf>
    <xf numFmtId="0" fontId="0" fillId="0" borderId="15" xfId="0" applyBorder="1" applyAlignment="1">
      <alignment horizontal="left"/>
    </xf>
    <xf numFmtId="0" fontId="8" fillId="0" borderId="16" xfId="0" applyFont="1" applyBorder="1" applyAlignment="1">
      <alignment horizontal="left"/>
    </xf>
    <xf numFmtId="0" fontId="0" fillId="0" borderId="18" xfId="0" applyBorder="1" applyAlignment="1">
      <alignment horizontal="left"/>
    </xf>
    <xf numFmtId="0" fontId="0" fillId="0" borderId="29" xfId="0" applyBorder="1" applyAlignment="1">
      <alignment horizontal="left"/>
    </xf>
    <xf numFmtId="0" fontId="10" fillId="0" borderId="4" xfId="0" applyFont="1" applyBorder="1"/>
    <xf numFmtId="0" fontId="0" fillId="0" borderId="5" xfId="0" applyBorder="1"/>
    <xf numFmtId="0" fontId="0" fillId="0" borderId="6" xfId="0" applyBorder="1"/>
    <xf numFmtId="0" fontId="7" fillId="0" borderId="1" xfId="0" applyFont="1" applyBorder="1" applyAlignment="1">
      <alignment horizontal="left" wrapText="1"/>
    </xf>
    <xf numFmtId="0" fontId="7" fillId="0" borderId="2" xfId="0" applyFont="1" applyBorder="1" applyAlignment="1">
      <alignment horizontal="left" wrapText="1"/>
    </xf>
    <xf numFmtId="0" fontId="7" fillId="0" borderId="3" xfId="0" applyFont="1" applyBorder="1" applyAlignment="1">
      <alignment horizontal="left"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7" fillId="0" borderId="34" xfId="0" applyFont="1" applyBorder="1" applyAlignment="1" applyProtection="1">
      <alignment horizontal="right"/>
      <protection locked="0"/>
    </xf>
    <xf numFmtId="0" fontId="18" fillId="0" borderId="35" xfId="0" applyFont="1" applyBorder="1" applyAlignment="1">
      <alignment horizontal="right"/>
    </xf>
    <xf numFmtId="0" fontId="18" fillId="0" borderId="36" xfId="0" applyFont="1" applyBorder="1" applyAlignment="1">
      <alignment horizontal="right"/>
    </xf>
    <xf numFmtId="0" fontId="10" fillId="0" borderId="1" xfId="0" applyFont="1" applyBorder="1"/>
    <xf numFmtId="0" fontId="0" fillId="0" borderId="2" xfId="0" applyBorder="1"/>
    <xf numFmtId="0" fontId="0" fillId="0" borderId="3" xfId="0" applyBorder="1"/>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03"/>
  <sheetViews>
    <sheetView tabSelected="1" topLeftCell="A28" zoomScaleNormal="100" workbookViewId="0">
      <selection activeCell="L8" sqref="L8"/>
    </sheetView>
  </sheetViews>
  <sheetFormatPr defaultColWidth="9.109375" defaultRowHeight="10.199999999999999" x14ac:dyDescent="0.2"/>
  <cols>
    <col min="1" max="1" width="2.33203125" style="1" customWidth="1"/>
    <col min="2" max="2" width="12.6640625" style="3" customWidth="1"/>
    <col min="3" max="3" width="7.5546875" style="1" customWidth="1"/>
    <col min="4" max="4" width="11.109375" style="3" customWidth="1"/>
    <col min="5" max="5" width="8.5546875" style="1" customWidth="1"/>
    <col min="6" max="6" width="8.6640625" style="1" customWidth="1"/>
    <col min="7" max="7" width="12.6640625" style="1" customWidth="1"/>
    <col min="8" max="8" width="10.33203125" style="1" customWidth="1"/>
    <col min="9" max="9" width="10.6640625" style="3" customWidth="1"/>
    <col min="10" max="10" width="12.88671875" style="1" customWidth="1"/>
    <col min="11" max="11" width="2.88671875" style="1" customWidth="1"/>
    <col min="12" max="12" width="11" style="1" customWidth="1"/>
    <col min="13" max="13" width="9.44140625" style="1" bestFit="1" customWidth="1"/>
    <col min="14" max="14" width="11.109375" style="1" customWidth="1"/>
    <col min="15" max="15" width="10.33203125" style="1" customWidth="1"/>
    <col min="16" max="16" width="13.44140625" style="1" customWidth="1"/>
    <col min="17" max="256" width="9.109375" style="1"/>
    <col min="257" max="257" width="2.33203125" style="1" customWidth="1"/>
    <col min="258" max="258" width="12.6640625" style="1" customWidth="1"/>
    <col min="259" max="259" width="7.5546875" style="1" customWidth="1"/>
    <col min="260" max="260" width="11.109375" style="1" customWidth="1"/>
    <col min="261" max="261" width="8.5546875" style="1" customWidth="1"/>
    <col min="262" max="262" width="8.6640625" style="1" customWidth="1"/>
    <col min="263" max="263" width="12.6640625" style="1" customWidth="1"/>
    <col min="264" max="264" width="10.33203125" style="1" customWidth="1"/>
    <col min="265" max="265" width="10.6640625" style="1" customWidth="1"/>
    <col min="266" max="266" width="12.88671875" style="1" customWidth="1"/>
    <col min="267" max="267" width="2.88671875" style="1" customWidth="1"/>
    <col min="268" max="268" width="11" style="1" customWidth="1"/>
    <col min="269" max="269" width="9.44140625" style="1" bestFit="1" customWidth="1"/>
    <col min="270" max="270" width="11.109375" style="1" customWidth="1"/>
    <col min="271" max="271" width="10.33203125" style="1" customWidth="1"/>
    <col min="272" max="272" width="13.44140625" style="1" customWidth="1"/>
    <col min="273" max="512" width="9.109375" style="1"/>
    <col min="513" max="513" width="2.33203125" style="1" customWidth="1"/>
    <col min="514" max="514" width="12.6640625" style="1" customWidth="1"/>
    <col min="515" max="515" width="7.5546875" style="1" customWidth="1"/>
    <col min="516" max="516" width="11.109375" style="1" customWidth="1"/>
    <col min="517" max="517" width="8.5546875" style="1" customWidth="1"/>
    <col min="518" max="518" width="8.6640625" style="1" customWidth="1"/>
    <col min="519" max="519" width="12.6640625" style="1" customWidth="1"/>
    <col min="520" max="520" width="10.33203125" style="1" customWidth="1"/>
    <col min="521" max="521" width="10.6640625" style="1" customWidth="1"/>
    <col min="522" max="522" width="12.88671875" style="1" customWidth="1"/>
    <col min="523" max="523" width="2.88671875" style="1" customWidth="1"/>
    <col min="524" max="524" width="11" style="1" customWidth="1"/>
    <col min="525" max="525" width="9.44140625" style="1" bestFit="1" customWidth="1"/>
    <col min="526" max="526" width="11.109375" style="1" customWidth="1"/>
    <col min="527" max="527" width="10.33203125" style="1" customWidth="1"/>
    <col min="528" max="528" width="13.44140625" style="1" customWidth="1"/>
    <col min="529" max="768" width="9.109375" style="1"/>
    <col min="769" max="769" width="2.33203125" style="1" customWidth="1"/>
    <col min="770" max="770" width="12.6640625" style="1" customWidth="1"/>
    <col min="771" max="771" width="7.5546875" style="1" customWidth="1"/>
    <col min="772" max="772" width="11.109375" style="1" customWidth="1"/>
    <col min="773" max="773" width="8.5546875" style="1" customWidth="1"/>
    <col min="774" max="774" width="8.6640625" style="1" customWidth="1"/>
    <col min="775" max="775" width="12.6640625" style="1" customWidth="1"/>
    <col min="776" max="776" width="10.33203125" style="1" customWidth="1"/>
    <col min="777" max="777" width="10.6640625" style="1" customWidth="1"/>
    <col min="778" max="778" width="12.88671875" style="1" customWidth="1"/>
    <col min="779" max="779" width="2.88671875" style="1" customWidth="1"/>
    <col min="780" max="780" width="11" style="1" customWidth="1"/>
    <col min="781" max="781" width="9.44140625" style="1" bestFit="1" customWidth="1"/>
    <col min="782" max="782" width="11.109375" style="1" customWidth="1"/>
    <col min="783" max="783" width="10.33203125" style="1" customWidth="1"/>
    <col min="784" max="784" width="13.44140625" style="1" customWidth="1"/>
    <col min="785" max="1024" width="9.109375" style="1"/>
    <col min="1025" max="1025" width="2.33203125" style="1" customWidth="1"/>
    <col min="1026" max="1026" width="12.6640625" style="1" customWidth="1"/>
    <col min="1027" max="1027" width="7.5546875" style="1" customWidth="1"/>
    <col min="1028" max="1028" width="11.109375" style="1" customWidth="1"/>
    <col min="1029" max="1029" width="8.5546875" style="1" customWidth="1"/>
    <col min="1030" max="1030" width="8.6640625" style="1" customWidth="1"/>
    <col min="1031" max="1031" width="12.6640625" style="1" customWidth="1"/>
    <col min="1032" max="1032" width="10.33203125" style="1" customWidth="1"/>
    <col min="1033" max="1033" width="10.6640625" style="1" customWidth="1"/>
    <col min="1034" max="1034" width="12.88671875" style="1" customWidth="1"/>
    <col min="1035" max="1035" width="2.88671875" style="1" customWidth="1"/>
    <col min="1036" max="1036" width="11" style="1" customWidth="1"/>
    <col min="1037" max="1037" width="9.44140625" style="1" bestFit="1" customWidth="1"/>
    <col min="1038" max="1038" width="11.109375" style="1" customWidth="1"/>
    <col min="1039" max="1039" width="10.33203125" style="1" customWidth="1"/>
    <col min="1040" max="1040" width="13.44140625" style="1" customWidth="1"/>
    <col min="1041" max="1280" width="9.109375" style="1"/>
    <col min="1281" max="1281" width="2.33203125" style="1" customWidth="1"/>
    <col min="1282" max="1282" width="12.6640625" style="1" customWidth="1"/>
    <col min="1283" max="1283" width="7.5546875" style="1" customWidth="1"/>
    <col min="1284" max="1284" width="11.109375" style="1" customWidth="1"/>
    <col min="1285" max="1285" width="8.5546875" style="1" customWidth="1"/>
    <col min="1286" max="1286" width="8.6640625" style="1" customWidth="1"/>
    <col min="1287" max="1287" width="12.6640625" style="1" customWidth="1"/>
    <col min="1288" max="1288" width="10.33203125" style="1" customWidth="1"/>
    <col min="1289" max="1289" width="10.6640625" style="1" customWidth="1"/>
    <col min="1290" max="1290" width="12.88671875" style="1" customWidth="1"/>
    <col min="1291" max="1291" width="2.88671875" style="1" customWidth="1"/>
    <col min="1292" max="1292" width="11" style="1" customWidth="1"/>
    <col min="1293" max="1293" width="9.44140625" style="1" bestFit="1" customWidth="1"/>
    <col min="1294" max="1294" width="11.109375" style="1" customWidth="1"/>
    <col min="1295" max="1295" width="10.33203125" style="1" customWidth="1"/>
    <col min="1296" max="1296" width="13.44140625" style="1" customWidth="1"/>
    <col min="1297" max="1536" width="9.109375" style="1"/>
    <col min="1537" max="1537" width="2.33203125" style="1" customWidth="1"/>
    <col min="1538" max="1538" width="12.6640625" style="1" customWidth="1"/>
    <col min="1539" max="1539" width="7.5546875" style="1" customWidth="1"/>
    <col min="1540" max="1540" width="11.109375" style="1" customWidth="1"/>
    <col min="1541" max="1541" width="8.5546875" style="1" customWidth="1"/>
    <col min="1542" max="1542" width="8.6640625" style="1" customWidth="1"/>
    <col min="1543" max="1543" width="12.6640625" style="1" customWidth="1"/>
    <col min="1544" max="1544" width="10.33203125" style="1" customWidth="1"/>
    <col min="1545" max="1545" width="10.6640625" style="1" customWidth="1"/>
    <col min="1546" max="1546" width="12.88671875" style="1" customWidth="1"/>
    <col min="1547" max="1547" width="2.88671875" style="1" customWidth="1"/>
    <col min="1548" max="1548" width="11" style="1" customWidth="1"/>
    <col min="1549" max="1549" width="9.44140625" style="1" bestFit="1" customWidth="1"/>
    <col min="1550" max="1550" width="11.109375" style="1" customWidth="1"/>
    <col min="1551" max="1551" width="10.33203125" style="1" customWidth="1"/>
    <col min="1552" max="1552" width="13.44140625" style="1" customWidth="1"/>
    <col min="1553" max="1792" width="9.109375" style="1"/>
    <col min="1793" max="1793" width="2.33203125" style="1" customWidth="1"/>
    <col min="1794" max="1794" width="12.6640625" style="1" customWidth="1"/>
    <col min="1795" max="1795" width="7.5546875" style="1" customWidth="1"/>
    <col min="1796" max="1796" width="11.109375" style="1" customWidth="1"/>
    <col min="1797" max="1797" width="8.5546875" style="1" customWidth="1"/>
    <col min="1798" max="1798" width="8.6640625" style="1" customWidth="1"/>
    <col min="1799" max="1799" width="12.6640625" style="1" customWidth="1"/>
    <col min="1800" max="1800" width="10.33203125" style="1" customWidth="1"/>
    <col min="1801" max="1801" width="10.6640625" style="1" customWidth="1"/>
    <col min="1802" max="1802" width="12.88671875" style="1" customWidth="1"/>
    <col min="1803" max="1803" width="2.88671875" style="1" customWidth="1"/>
    <col min="1804" max="1804" width="11" style="1" customWidth="1"/>
    <col min="1805" max="1805" width="9.44140625" style="1" bestFit="1" customWidth="1"/>
    <col min="1806" max="1806" width="11.109375" style="1" customWidth="1"/>
    <col min="1807" max="1807" width="10.33203125" style="1" customWidth="1"/>
    <col min="1808" max="1808" width="13.44140625" style="1" customWidth="1"/>
    <col min="1809" max="2048" width="9.109375" style="1"/>
    <col min="2049" max="2049" width="2.33203125" style="1" customWidth="1"/>
    <col min="2050" max="2050" width="12.6640625" style="1" customWidth="1"/>
    <col min="2051" max="2051" width="7.5546875" style="1" customWidth="1"/>
    <col min="2052" max="2052" width="11.109375" style="1" customWidth="1"/>
    <col min="2053" max="2053" width="8.5546875" style="1" customWidth="1"/>
    <col min="2054" max="2054" width="8.6640625" style="1" customWidth="1"/>
    <col min="2055" max="2055" width="12.6640625" style="1" customWidth="1"/>
    <col min="2056" max="2056" width="10.33203125" style="1" customWidth="1"/>
    <col min="2057" max="2057" width="10.6640625" style="1" customWidth="1"/>
    <col min="2058" max="2058" width="12.88671875" style="1" customWidth="1"/>
    <col min="2059" max="2059" width="2.88671875" style="1" customWidth="1"/>
    <col min="2060" max="2060" width="11" style="1" customWidth="1"/>
    <col min="2061" max="2061" width="9.44140625" style="1" bestFit="1" customWidth="1"/>
    <col min="2062" max="2062" width="11.109375" style="1" customWidth="1"/>
    <col min="2063" max="2063" width="10.33203125" style="1" customWidth="1"/>
    <col min="2064" max="2064" width="13.44140625" style="1" customWidth="1"/>
    <col min="2065" max="2304" width="9.109375" style="1"/>
    <col min="2305" max="2305" width="2.33203125" style="1" customWidth="1"/>
    <col min="2306" max="2306" width="12.6640625" style="1" customWidth="1"/>
    <col min="2307" max="2307" width="7.5546875" style="1" customWidth="1"/>
    <col min="2308" max="2308" width="11.109375" style="1" customWidth="1"/>
    <col min="2309" max="2309" width="8.5546875" style="1" customWidth="1"/>
    <col min="2310" max="2310" width="8.6640625" style="1" customWidth="1"/>
    <col min="2311" max="2311" width="12.6640625" style="1" customWidth="1"/>
    <col min="2312" max="2312" width="10.33203125" style="1" customWidth="1"/>
    <col min="2313" max="2313" width="10.6640625" style="1" customWidth="1"/>
    <col min="2314" max="2314" width="12.88671875" style="1" customWidth="1"/>
    <col min="2315" max="2315" width="2.88671875" style="1" customWidth="1"/>
    <col min="2316" max="2316" width="11" style="1" customWidth="1"/>
    <col min="2317" max="2317" width="9.44140625" style="1" bestFit="1" customWidth="1"/>
    <col min="2318" max="2318" width="11.109375" style="1" customWidth="1"/>
    <col min="2319" max="2319" width="10.33203125" style="1" customWidth="1"/>
    <col min="2320" max="2320" width="13.44140625" style="1" customWidth="1"/>
    <col min="2321" max="2560" width="9.109375" style="1"/>
    <col min="2561" max="2561" width="2.33203125" style="1" customWidth="1"/>
    <col min="2562" max="2562" width="12.6640625" style="1" customWidth="1"/>
    <col min="2563" max="2563" width="7.5546875" style="1" customWidth="1"/>
    <col min="2564" max="2564" width="11.109375" style="1" customWidth="1"/>
    <col min="2565" max="2565" width="8.5546875" style="1" customWidth="1"/>
    <col min="2566" max="2566" width="8.6640625" style="1" customWidth="1"/>
    <col min="2567" max="2567" width="12.6640625" style="1" customWidth="1"/>
    <col min="2568" max="2568" width="10.33203125" style="1" customWidth="1"/>
    <col min="2569" max="2569" width="10.6640625" style="1" customWidth="1"/>
    <col min="2570" max="2570" width="12.88671875" style="1" customWidth="1"/>
    <col min="2571" max="2571" width="2.88671875" style="1" customWidth="1"/>
    <col min="2572" max="2572" width="11" style="1" customWidth="1"/>
    <col min="2573" max="2573" width="9.44140625" style="1" bestFit="1" customWidth="1"/>
    <col min="2574" max="2574" width="11.109375" style="1" customWidth="1"/>
    <col min="2575" max="2575" width="10.33203125" style="1" customWidth="1"/>
    <col min="2576" max="2576" width="13.44140625" style="1" customWidth="1"/>
    <col min="2577" max="2816" width="9.109375" style="1"/>
    <col min="2817" max="2817" width="2.33203125" style="1" customWidth="1"/>
    <col min="2818" max="2818" width="12.6640625" style="1" customWidth="1"/>
    <col min="2819" max="2819" width="7.5546875" style="1" customWidth="1"/>
    <col min="2820" max="2820" width="11.109375" style="1" customWidth="1"/>
    <col min="2821" max="2821" width="8.5546875" style="1" customWidth="1"/>
    <col min="2822" max="2822" width="8.6640625" style="1" customWidth="1"/>
    <col min="2823" max="2823" width="12.6640625" style="1" customWidth="1"/>
    <col min="2824" max="2824" width="10.33203125" style="1" customWidth="1"/>
    <col min="2825" max="2825" width="10.6640625" style="1" customWidth="1"/>
    <col min="2826" max="2826" width="12.88671875" style="1" customWidth="1"/>
    <col min="2827" max="2827" width="2.88671875" style="1" customWidth="1"/>
    <col min="2828" max="2828" width="11" style="1" customWidth="1"/>
    <col min="2829" max="2829" width="9.44140625" style="1" bestFit="1" customWidth="1"/>
    <col min="2830" max="2830" width="11.109375" style="1" customWidth="1"/>
    <col min="2831" max="2831" width="10.33203125" style="1" customWidth="1"/>
    <col min="2832" max="2832" width="13.44140625" style="1" customWidth="1"/>
    <col min="2833" max="3072" width="9.109375" style="1"/>
    <col min="3073" max="3073" width="2.33203125" style="1" customWidth="1"/>
    <col min="3074" max="3074" width="12.6640625" style="1" customWidth="1"/>
    <col min="3075" max="3075" width="7.5546875" style="1" customWidth="1"/>
    <col min="3076" max="3076" width="11.109375" style="1" customWidth="1"/>
    <col min="3077" max="3077" width="8.5546875" style="1" customWidth="1"/>
    <col min="3078" max="3078" width="8.6640625" style="1" customWidth="1"/>
    <col min="3079" max="3079" width="12.6640625" style="1" customWidth="1"/>
    <col min="3080" max="3080" width="10.33203125" style="1" customWidth="1"/>
    <col min="3081" max="3081" width="10.6640625" style="1" customWidth="1"/>
    <col min="3082" max="3082" width="12.88671875" style="1" customWidth="1"/>
    <col min="3083" max="3083" width="2.88671875" style="1" customWidth="1"/>
    <col min="3084" max="3084" width="11" style="1" customWidth="1"/>
    <col min="3085" max="3085" width="9.44140625" style="1" bestFit="1" customWidth="1"/>
    <col min="3086" max="3086" width="11.109375" style="1" customWidth="1"/>
    <col min="3087" max="3087" width="10.33203125" style="1" customWidth="1"/>
    <col min="3088" max="3088" width="13.44140625" style="1" customWidth="1"/>
    <col min="3089" max="3328" width="9.109375" style="1"/>
    <col min="3329" max="3329" width="2.33203125" style="1" customWidth="1"/>
    <col min="3330" max="3330" width="12.6640625" style="1" customWidth="1"/>
    <col min="3331" max="3331" width="7.5546875" style="1" customWidth="1"/>
    <col min="3332" max="3332" width="11.109375" style="1" customWidth="1"/>
    <col min="3333" max="3333" width="8.5546875" style="1" customWidth="1"/>
    <col min="3334" max="3334" width="8.6640625" style="1" customWidth="1"/>
    <col min="3335" max="3335" width="12.6640625" style="1" customWidth="1"/>
    <col min="3336" max="3336" width="10.33203125" style="1" customWidth="1"/>
    <col min="3337" max="3337" width="10.6640625" style="1" customWidth="1"/>
    <col min="3338" max="3338" width="12.88671875" style="1" customWidth="1"/>
    <col min="3339" max="3339" width="2.88671875" style="1" customWidth="1"/>
    <col min="3340" max="3340" width="11" style="1" customWidth="1"/>
    <col min="3341" max="3341" width="9.44140625" style="1" bestFit="1" customWidth="1"/>
    <col min="3342" max="3342" width="11.109375" style="1" customWidth="1"/>
    <col min="3343" max="3343" width="10.33203125" style="1" customWidth="1"/>
    <col min="3344" max="3344" width="13.44140625" style="1" customWidth="1"/>
    <col min="3345" max="3584" width="9.109375" style="1"/>
    <col min="3585" max="3585" width="2.33203125" style="1" customWidth="1"/>
    <col min="3586" max="3586" width="12.6640625" style="1" customWidth="1"/>
    <col min="3587" max="3587" width="7.5546875" style="1" customWidth="1"/>
    <col min="3588" max="3588" width="11.109375" style="1" customWidth="1"/>
    <col min="3589" max="3589" width="8.5546875" style="1" customWidth="1"/>
    <col min="3590" max="3590" width="8.6640625" style="1" customWidth="1"/>
    <col min="3591" max="3591" width="12.6640625" style="1" customWidth="1"/>
    <col min="3592" max="3592" width="10.33203125" style="1" customWidth="1"/>
    <col min="3593" max="3593" width="10.6640625" style="1" customWidth="1"/>
    <col min="3594" max="3594" width="12.88671875" style="1" customWidth="1"/>
    <col min="3595" max="3595" width="2.88671875" style="1" customWidth="1"/>
    <col min="3596" max="3596" width="11" style="1" customWidth="1"/>
    <col min="3597" max="3597" width="9.44140625" style="1" bestFit="1" customWidth="1"/>
    <col min="3598" max="3598" width="11.109375" style="1" customWidth="1"/>
    <col min="3599" max="3599" width="10.33203125" style="1" customWidth="1"/>
    <col min="3600" max="3600" width="13.44140625" style="1" customWidth="1"/>
    <col min="3601" max="3840" width="9.109375" style="1"/>
    <col min="3841" max="3841" width="2.33203125" style="1" customWidth="1"/>
    <col min="3842" max="3842" width="12.6640625" style="1" customWidth="1"/>
    <col min="3843" max="3843" width="7.5546875" style="1" customWidth="1"/>
    <col min="3844" max="3844" width="11.109375" style="1" customWidth="1"/>
    <col min="3845" max="3845" width="8.5546875" style="1" customWidth="1"/>
    <col min="3846" max="3846" width="8.6640625" style="1" customWidth="1"/>
    <col min="3847" max="3847" width="12.6640625" style="1" customWidth="1"/>
    <col min="3848" max="3848" width="10.33203125" style="1" customWidth="1"/>
    <col min="3849" max="3849" width="10.6640625" style="1" customWidth="1"/>
    <col min="3850" max="3850" width="12.88671875" style="1" customWidth="1"/>
    <col min="3851" max="3851" width="2.88671875" style="1" customWidth="1"/>
    <col min="3852" max="3852" width="11" style="1" customWidth="1"/>
    <col min="3853" max="3853" width="9.44140625" style="1" bestFit="1" customWidth="1"/>
    <col min="3854" max="3854" width="11.109375" style="1" customWidth="1"/>
    <col min="3855" max="3855" width="10.33203125" style="1" customWidth="1"/>
    <col min="3856" max="3856" width="13.44140625" style="1" customWidth="1"/>
    <col min="3857" max="4096" width="9.109375" style="1"/>
    <col min="4097" max="4097" width="2.33203125" style="1" customWidth="1"/>
    <col min="4098" max="4098" width="12.6640625" style="1" customWidth="1"/>
    <col min="4099" max="4099" width="7.5546875" style="1" customWidth="1"/>
    <col min="4100" max="4100" width="11.109375" style="1" customWidth="1"/>
    <col min="4101" max="4101" width="8.5546875" style="1" customWidth="1"/>
    <col min="4102" max="4102" width="8.6640625" style="1" customWidth="1"/>
    <col min="4103" max="4103" width="12.6640625" style="1" customWidth="1"/>
    <col min="4104" max="4104" width="10.33203125" style="1" customWidth="1"/>
    <col min="4105" max="4105" width="10.6640625" style="1" customWidth="1"/>
    <col min="4106" max="4106" width="12.88671875" style="1" customWidth="1"/>
    <col min="4107" max="4107" width="2.88671875" style="1" customWidth="1"/>
    <col min="4108" max="4108" width="11" style="1" customWidth="1"/>
    <col min="4109" max="4109" width="9.44140625" style="1" bestFit="1" customWidth="1"/>
    <col min="4110" max="4110" width="11.109375" style="1" customWidth="1"/>
    <col min="4111" max="4111" width="10.33203125" style="1" customWidth="1"/>
    <col min="4112" max="4112" width="13.44140625" style="1" customWidth="1"/>
    <col min="4113" max="4352" width="9.109375" style="1"/>
    <col min="4353" max="4353" width="2.33203125" style="1" customWidth="1"/>
    <col min="4354" max="4354" width="12.6640625" style="1" customWidth="1"/>
    <col min="4355" max="4355" width="7.5546875" style="1" customWidth="1"/>
    <col min="4356" max="4356" width="11.109375" style="1" customWidth="1"/>
    <col min="4357" max="4357" width="8.5546875" style="1" customWidth="1"/>
    <col min="4358" max="4358" width="8.6640625" style="1" customWidth="1"/>
    <col min="4359" max="4359" width="12.6640625" style="1" customWidth="1"/>
    <col min="4360" max="4360" width="10.33203125" style="1" customWidth="1"/>
    <col min="4361" max="4361" width="10.6640625" style="1" customWidth="1"/>
    <col min="4362" max="4362" width="12.88671875" style="1" customWidth="1"/>
    <col min="4363" max="4363" width="2.88671875" style="1" customWidth="1"/>
    <col min="4364" max="4364" width="11" style="1" customWidth="1"/>
    <col min="4365" max="4365" width="9.44140625" style="1" bestFit="1" customWidth="1"/>
    <col min="4366" max="4366" width="11.109375" style="1" customWidth="1"/>
    <col min="4367" max="4367" width="10.33203125" style="1" customWidth="1"/>
    <col min="4368" max="4368" width="13.44140625" style="1" customWidth="1"/>
    <col min="4369" max="4608" width="9.109375" style="1"/>
    <col min="4609" max="4609" width="2.33203125" style="1" customWidth="1"/>
    <col min="4610" max="4610" width="12.6640625" style="1" customWidth="1"/>
    <col min="4611" max="4611" width="7.5546875" style="1" customWidth="1"/>
    <col min="4612" max="4612" width="11.109375" style="1" customWidth="1"/>
    <col min="4613" max="4613" width="8.5546875" style="1" customWidth="1"/>
    <col min="4614" max="4614" width="8.6640625" style="1" customWidth="1"/>
    <col min="4615" max="4615" width="12.6640625" style="1" customWidth="1"/>
    <col min="4616" max="4616" width="10.33203125" style="1" customWidth="1"/>
    <col min="4617" max="4617" width="10.6640625" style="1" customWidth="1"/>
    <col min="4618" max="4618" width="12.88671875" style="1" customWidth="1"/>
    <col min="4619" max="4619" width="2.88671875" style="1" customWidth="1"/>
    <col min="4620" max="4620" width="11" style="1" customWidth="1"/>
    <col min="4621" max="4621" width="9.44140625" style="1" bestFit="1" customWidth="1"/>
    <col min="4622" max="4622" width="11.109375" style="1" customWidth="1"/>
    <col min="4623" max="4623" width="10.33203125" style="1" customWidth="1"/>
    <col min="4624" max="4624" width="13.44140625" style="1" customWidth="1"/>
    <col min="4625" max="4864" width="9.109375" style="1"/>
    <col min="4865" max="4865" width="2.33203125" style="1" customWidth="1"/>
    <col min="4866" max="4866" width="12.6640625" style="1" customWidth="1"/>
    <col min="4867" max="4867" width="7.5546875" style="1" customWidth="1"/>
    <col min="4868" max="4868" width="11.109375" style="1" customWidth="1"/>
    <col min="4869" max="4869" width="8.5546875" style="1" customWidth="1"/>
    <col min="4870" max="4870" width="8.6640625" style="1" customWidth="1"/>
    <col min="4871" max="4871" width="12.6640625" style="1" customWidth="1"/>
    <col min="4872" max="4872" width="10.33203125" style="1" customWidth="1"/>
    <col min="4873" max="4873" width="10.6640625" style="1" customWidth="1"/>
    <col min="4874" max="4874" width="12.88671875" style="1" customWidth="1"/>
    <col min="4875" max="4875" width="2.88671875" style="1" customWidth="1"/>
    <col min="4876" max="4876" width="11" style="1" customWidth="1"/>
    <col min="4877" max="4877" width="9.44140625" style="1" bestFit="1" customWidth="1"/>
    <col min="4878" max="4878" width="11.109375" style="1" customWidth="1"/>
    <col min="4879" max="4879" width="10.33203125" style="1" customWidth="1"/>
    <col min="4880" max="4880" width="13.44140625" style="1" customWidth="1"/>
    <col min="4881" max="5120" width="9.109375" style="1"/>
    <col min="5121" max="5121" width="2.33203125" style="1" customWidth="1"/>
    <col min="5122" max="5122" width="12.6640625" style="1" customWidth="1"/>
    <col min="5123" max="5123" width="7.5546875" style="1" customWidth="1"/>
    <col min="5124" max="5124" width="11.109375" style="1" customWidth="1"/>
    <col min="5125" max="5125" width="8.5546875" style="1" customWidth="1"/>
    <col min="5126" max="5126" width="8.6640625" style="1" customWidth="1"/>
    <col min="5127" max="5127" width="12.6640625" style="1" customWidth="1"/>
    <col min="5128" max="5128" width="10.33203125" style="1" customWidth="1"/>
    <col min="5129" max="5129" width="10.6640625" style="1" customWidth="1"/>
    <col min="5130" max="5130" width="12.88671875" style="1" customWidth="1"/>
    <col min="5131" max="5131" width="2.88671875" style="1" customWidth="1"/>
    <col min="5132" max="5132" width="11" style="1" customWidth="1"/>
    <col min="5133" max="5133" width="9.44140625" style="1" bestFit="1" customWidth="1"/>
    <col min="5134" max="5134" width="11.109375" style="1" customWidth="1"/>
    <col min="5135" max="5135" width="10.33203125" style="1" customWidth="1"/>
    <col min="5136" max="5136" width="13.44140625" style="1" customWidth="1"/>
    <col min="5137" max="5376" width="9.109375" style="1"/>
    <col min="5377" max="5377" width="2.33203125" style="1" customWidth="1"/>
    <col min="5378" max="5378" width="12.6640625" style="1" customWidth="1"/>
    <col min="5379" max="5379" width="7.5546875" style="1" customWidth="1"/>
    <col min="5380" max="5380" width="11.109375" style="1" customWidth="1"/>
    <col min="5381" max="5381" width="8.5546875" style="1" customWidth="1"/>
    <col min="5382" max="5382" width="8.6640625" style="1" customWidth="1"/>
    <col min="5383" max="5383" width="12.6640625" style="1" customWidth="1"/>
    <col min="5384" max="5384" width="10.33203125" style="1" customWidth="1"/>
    <col min="5385" max="5385" width="10.6640625" style="1" customWidth="1"/>
    <col min="5386" max="5386" width="12.88671875" style="1" customWidth="1"/>
    <col min="5387" max="5387" width="2.88671875" style="1" customWidth="1"/>
    <col min="5388" max="5388" width="11" style="1" customWidth="1"/>
    <col min="5389" max="5389" width="9.44140625" style="1" bestFit="1" customWidth="1"/>
    <col min="5390" max="5390" width="11.109375" style="1" customWidth="1"/>
    <col min="5391" max="5391" width="10.33203125" style="1" customWidth="1"/>
    <col min="5392" max="5392" width="13.44140625" style="1" customWidth="1"/>
    <col min="5393" max="5632" width="9.109375" style="1"/>
    <col min="5633" max="5633" width="2.33203125" style="1" customWidth="1"/>
    <col min="5634" max="5634" width="12.6640625" style="1" customWidth="1"/>
    <col min="5635" max="5635" width="7.5546875" style="1" customWidth="1"/>
    <col min="5636" max="5636" width="11.109375" style="1" customWidth="1"/>
    <col min="5637" max="5637" width="8.5546875" style="1" customWidth="1"/>
    <col min="5638" max="5638" width="8.6640625" style="1" customWidth="1"/>
    <col min="5639" max="5639" width="12.6640625" style="1" customWidth="1"/>
    <col min="5640" max="5640" width="10.33203125" style="1" customWidth="1"/>
    <col min="5641" max="5641" width="10.6640625" style="1" customWidth="1"/>
    <col min="5642" max="5642" width="12.88671875" style="1" customWidth="1"/>
    <col min="5643" max="5643" width="2.88671875" style="1" customWidth="1"/>
    <col min="5644" max="5644" width="11" style="1" customWidth="1"/>
    <col min="5645" max="5645" width="9.44140625" style="1" bestFit="1" customWidth="1"/>
    <col min="5646" max="5646" width="11.109375" style="1" customWidth="1"/>
    <col min="5647" max="5647" width="10.33203125" style="1" customWidth="1"/>
    <col min="5648" max="5648" width="13.44140625" style="1" customWidth="1"/>
    <col min="5649" max="5888" width="9.109375" style="1"/>
    <col min="5889" max="5889" width="2.33203125" style="1" customWidth="1"/>
    <col min="5890" max="5890" width="12.6640625" style="1" customWidth="1"/>
    <col min="5891" max="5891" width="7.5546875" style="1" customWidth="1"/>
    <col min="5892" max="5892" width="11.109375" style="1" customWidth="1"/>
    <col min="5893" max="5893" width="8.5546875" style="1" customWidth="1"/>
    <col min="5894" max="5894" width="8.6640625" style="1" customWidth="1"/>
    <col min="5895" max="5895" width="12.6640625" style="1" customWidth="1"/>
    <col min="5896" max="5896" width="10.33203125" style="1" customWidth="1"/>
    <col min="5897" max="5897" width="10.6640625" style="1" customWidth="1"/>
    <col min="5898" max="5898" width="12.88671875" style="1" customWidth="1"/>
    <col min="5899" max="5899" width="2.88671875" style="1" customWidth="1"/>
    <col min="5900" max="5900" width="11" style="1" customWidth="1"/>
    <col min="5901" max="5901" width="9.44140625" style="1" bestFit="1" customWidth="1"/>
    <col min="5902" max="5902" width="11.109375" style="1" customWidth="1"/>
    <col min="5903" max="5903" width="10.33203125" style="1" customWidth="1"/>
    <col min="5904" max="5904" width="13.44140625" style="1" customWidth="1"/>
    <col min="5905" max="6144" width="9.109375" style="1"/>
    <col min="6145" max="6145" width="2.33203125" style="1" customWidth="1"/>
    <col min="6146" max="6146" width="12.6640625" style="1" customWidth="1"/>
    <col min="6147" max="6147" width="7.5546875" style="1" customWidth="1"/>
    <col min="6148" max="6148" width="11.109375" style="1" customWidth="1"/>
    <col min="6149" max="6149" width="8.5546875" style="1" customWidth="1"/>
    <col min="6150" max="6150" width="8.6640625" style="1" customWidth="1"/>
    <col min="6151" max="6151" width="12.6640625" style="1" customWidth="1"/>
    <col min="6152" max="6152" width="10.33203125" style="1" customWidth="1"/>
    <col min="6153" max="6153" width="10.6640625" style="1" customWidth="1"/>
    <col min="6154" max="6154" width="12.88671875" style="1" customWidth="1"/>
    <col min="6155" max="6155" width="2.88671875" style="1" customWidth="1"/>
    <col min="6156" max="6156" width="11" style="1" customWidth="1"/>
    <col min="6157" max="6157" width="9.44140625" style="1" bestFit="1" customWidth="1"/>
    <col min="6158" max="6158" width="11.109375" style="1" customWidth="1"/>
    <col min="6159" max="6159" width="10.33203125" style="1" customWidth="1"/>
    <col min="6160" max="6160" width="13.44140625" style="1" customWidth="1"/>
    <col min="6161" max="6400" width="9.109375" style="1"/>
    <col min="6401" max="6401" width="2.33203125" style="1" customWidth="1"/>
    <col min="6402" max="6402" width="12.6640625" style="1" customWidth="1"/>
    <col min="6403" max="6403" width="7.5546875" style="1" customWidth="1"/>
    <col min="6404" max="6404" width="11.109375" style="1" customWidth="1"/>
    <col min="6405" max="6405" width="8.5546875" style="1" customWidth="1"/>
    <col min="6406" max="6406" width="8.6640625" style="1" customWidth="1"/>
    <col min="6407" max="6407" width="12.6640625" style="1" customWidth="1"/>
    <col min="6408" max="6408" width="10.33203125" style="1" customWidth="1"/>
    <col min="6409" max="6409" width="10.6640625" style="1" customWidth="1"/>
    <col min="6410" max="6410" width="12.88671875" style="1" customWidth="1"/>
    <col min="6411" max="6411" width="2.88671875" style="1" customWidth="1"/>
    <col min="6412" max="6412" width="11" style="1" customWidth="1"/>
    <col min="6413" max="6413" width="9.44140625" style="1" bestFit="1" customWidth="1"/>
    <col min="6414" max="6414" width="11.109375" style="1" customWidth="1"/>
    <col min="6415" max="6415" width="10.33203125" style="1" customWidth="1"/>
    <col min="6416" max="6416" width="13.44140625" style="1" customWidth="1"/>
    <col min="6417" max="6656" width="9.109375" style="1"/>
    <col min="6657" max="6657" width="2.33203125" style="1" customWidth="1"/>
    <col min="6658" max="6658" width="12.6640625" style="1" customWidth="1"/>
    <col min="6659" max="6659" width="7.5546875" style="1" customWidth="1"/>
    <col min="6660" max="6660" width="11.109375" style="1" customWidth="1"/>
    <col min="6661" max="6661" width="8.5546875" style="1" customWidth="1"/>
    <col min="6662" max="6662" width="8.6640625" style="1" customWidth="1"/>
    <col min="6663" max="6663" width="12.6640625" style="1" customWidth="1"/>
    <col min="6664" max="6664" width="10.33203125" style="1" customWidth="1"/>
    <col min="6665" max="6665" width="10.6640625" style="1" customWidth="1"/>
    <col min="6666" max="6666" width="12.88671875" style="1" customWidth="1"/>
    <col min="6667" max="6667" width="2.88671875" style="1" customWidth="1"/>
    <col min="6668" max="6668" width="11" style="1" customWidth="1"/>
    <col min="6669" max="6669" width="9.44140625" style="1" bestFit="1" customWidth="1"/>
    <col min="6670" max="6670" width="11.109375" style="1" customWidth="1"/>
    <col min="6671" max="6671" width="10.33203125" style="1" customWidth="1"/>
    <col min="6672" max="6672" width="13.44140625" style="1" customWidth="1"/>
    <col min="6673" max="6912" width="9.109375" style="1"/>
    <col min="6913" max="6913" width="2.33203125" style="1" customWidth="1"/>
    <col min="6914" max="6914" width="12.6640625" style="1" customWidth="1"/>
    <col min="6915" max="6915" width="7.5546875" style="1" customWidth="1"/>
    <col min="6916" max="6916" width="11.109375" style="1" customWidth="1"/>
    <col min="6917" max="6917" width="8.5546875" style="1" customWidth="1"/>
    <col min="6918" max="6918" width="8.6640625" style="1" customWidth="1"/>
    <col min="6919" max="6919" width="12.6640625" style="1" customWidth="1"/>
    <col min="6920" max="6920" width="10.33203125" style="1" customWidth="1"/>
    <col min="6921" max="6921" width="10.6640625" style="1" customWidth="1"/>
    <col min="6922" max="6922" width="12.88671875" style="1" customWidth="1"/>
    <col min="6923" max="6923" width="2.88671875" style="1" customWidth="1"/>
    <col min="6924" max="6924" width="11" style="1" customWidth="1"/>
    <col min="6925" max="6925" width="9.44140625" style="1" bestFit="1" customWidth="1"/>
    <col min="6926" max="6926" width="11.109375" style="1" customWidth="1"/>
    <col min="6927" max="6927" width="10.33203125" style="1" customWidth="1"/>
    <col min="6928" max="6928" width="13.44140625" style="1" customWidth="1"/>
    <col min="6929" max="7168" width="9.109375" style="1"/>
    <col min="7169" max="7169" width="2.33203125" style="1" customWidth="1"/>
    <col min="7170" max="7170" width="12.6640625" style="1" customWidth="1"/>
    <col min="7171" max="7171" width="7.5546875" style="1" customWidth="1"/>
    <col min="7172" max="7172" width="11.109375" style="1" customWidth="1"/>
    <col min="7173" max="7173" width="8.5546875" style="1" customWidth="1"/>
    <col min="7174" max="7174" width="8.6640625" style="1" customWidth="1"/>
    <col min="7175" max="7175" width="12.6640625" style="1" customWidth="1"/>
    <col min="7176" max="7176" width="10.33203125" style="1" customWidth="1"/>
    <col min="7177" max="7177" width="10.6640625" style="1" customWidth="1"/>
    <col min="7178" max="7178" width="12.88671875" style="1" customWidth="1"/>
    <col min="7179" max="7179" width="2.88671875" style="1" customWidth="1"/>
    <col min="7180" max="7180" width="11" style="1" customWidth="1"/>
    <col min="7181" max="7181" width="9.44140625" style="1" bestFit="1" customWidth="1"/>
    <col min="7182" max="7182" width="11.109375" style="1" customWidth="1"/>
    <col min="7183" max="7183" width="10.33203125" style="1" customWidth="1"/>
    <col min="7184" max="7184" width="13.44140625" style="1" customWidth="1"/>
    <col min="7185" max="7424" width="9.109375" style="1"/>
    <col min="7425" max="7425" width="2.33203125" style="1" customWidth="1"/>
    <col min="7426" max="7426" width="12.6640625" style="1" customWidth="1"/>
    <col min="7427" max="7427" width="7.5546875" style="1" customWidth="1"/>
    <col min="7428" max="7428" width="11.109375" style="1" customWidth="1"/>
    <col min="7429" max="7429" width="8.5546875" style="1" customWidth="1"/>
    <col min="7430" max="7430" width="8.6640625" style="1" customWidth="1"/>
    <col min="7431" max="7431" width="12.6640625" style="1" customWidth="1"/>
    <col min="7432" max="7432" width="10.33203125" style="1" customWidth="1"/>
    <col min="7433" max="7433" width="10.6640625" style="1" customWidth="1"/>
    <col min="7434" max="7434" width="12.88671875" style="1" customWidth="1"/>
    <col min="7435" max="7435" width="2.88671875" style="1" customWidth="1"/>
    <col min="7436" max="7436" width="11" style="1" customWidth="1"/>
    <col min="7437" max="7437" width="9.44140625" style="1" bestFit="1" customWidth="1"/>
    <col min="7438" max="7438" width="11.109375" style="1" customWidth="1"/>
    <col min="7439" max="7439" width="10.33203125" style="1" customWidth="1"/>
    <col min="7440" max="7440" width="13.44140625" style="1" customWidth="1"/>
    <col min="7441" max="7680" width="9.109375" style="1"/>
    <col min="7681" max="7681" width="2.33203125" style="1" customWidth="1"/>
    <col min="7682" max="7682" width="12.6640625" style="1" customWidth="1"/>
    <col min="7683" max="7683" width="7.5546875" style="1" customWidth="1"/>
    <col min="7684" max="7684" width="11.109375" style="1" customWidth="1"/>
    <col min="7685" max="7685" width="8.5546875" style="1" customWidth="1"/>
    <col min="7686" max="7686" width="8.6640625" style="1" customWidth="1"/>
    <col min="7687" max="7687" width="12.6640625" style="1" customWidth="1"/>
    <col min="7688" max="7688" width="10.33203125" style="1" customWidth="1"/>
    <col min="7689" max="7689" width="10.6640625" style="1" customWidth="1"/>
    <col min="7690" max="7690" width="12.88671875" style="1" customWidth="1"/>
    <col min="7691" max="7691" width="2.88671875" style="1" customWidth="1"/>
    <col min="7692" max="7692" width="11" style="1" customWidth="1"/>
    <col min="7693" max="7693" width="9.44140625" style="1" bestFit="1" customWidth="1"/>
    <col min="7694" max="7694" width="11.109375" style="1" customWidth="1"/>
    <col min="7695" max="7695" width="10.33203125" style="1" customWidth="1"/>
    <col min="7696" max="7696" width="13.44140625" style="1" customWidth="1"/>
    <col min="7697" max="7936" width="9.109375" style="1"/>
    <col min="7937" max="7937" width="2.33203125" style="1" customWidth="1"/>
    <col min="7938" max="7938" width="12.6640625" style="1" customWidth="1"/>
    <col min="7939" max="7939" width="7.5546875" style="1" customWidth="1"/>
    <col min="7940" max="7940" width="11.109375" style="1" customWidth="1"/>
    <col min="7941" max="7941" width="8.5546875" style="1" customWidth="1"/>
    <col min="7942" max="7942" width="8.6640625" style="1" customWidth="1"/>
    <col min="7943" max="7943" width="12.6640625" style="1" customWidth="1"/>
    <col min="7944" max="7944" width="10.33203125" style="1" customWidth="1"/>
    <col min="7945" max="7945" width="10.6640625" style="1" customWidth="1"/>
    <col min="7946" max="7946" width="12.88671875" style="1" customWidth="1"/>
    <col min="7947" max="7947" width="2.88671875" style="1" customWidth="1"/>
    <col min="7948" max="7948" width="11" style="1" customWidth="1"/>
    <col min="7949" max="7949" width="9.44140625" style="1" bestFit="1" customWidth="1"/>
    <col min="7950" max="7950" width="11.109375" style="1" customWidth="1"/>
    <col min="7951" max="7951" width="10.33203125" style="1" customWidth="1"/>
    <col min="7952" max="7952" width="13.44140625" style="1" customWidth="1"/>
    <col min="7953" max="8192" width="9.109375" style="1"/>
    <col min="8193" max="8193" width="2.33203125" style="1" customWidth="1"/>
    <col min="8194" max="8194" width="12.6640625" style="1" customWidth="1"/>
    <col min="8195" max="8195" width="7.5546875" style="1" customWidth="1"/>
    <col min="8196" max="8196" width="11.109375" style="1" customWidth="1"/>
    <col min="8197" max="8197" width="8.5546875" style="1" customWidth="1"/>
    <col min="8198" max="8198" width="8.6640625" style="1" customWidth="1"/>
    <col min="8199" max="8199" width="12.6640625" style="1" customWidth="1"/>
    <col min="8200" max="8200" width="10.33203125" style="1" customWidth="1"/>
    <col min="8201" max="8201" width="10.6640625" style="1" customWidth="1"/>
    <col min="8202" max="8202" width="12.88671875" style="1" customWidth="1"/>
    <col min="8203" max="8203" width="2.88671875" style="1" customWidth="1"/>
    <col min="8204" max="8204" width="11" style="1" customWidth="1"/>
    <col min="8205" max="8205" width="9.44140625" style="1" bestFit="1" customWidth="1"/>
    <col min="8206" max="8206" width="11.109375" style="1" customWidth="1"/>
    <col min="8207" max="8207" width="10.33203125" style="1" customWidth="1"/>
    <col min="8208" max="8208" width="13.44140625" style="1" customWidth="1"/>
    <col min="8209" max="8448" width="9.109375" style="1"/>
    <col min="8449" max="8449" width="2.33203125" style="1" customWidth="1"/>
    <col min="8450" max="8450" width="12.6640625" style="1" customWidth="1"/>
    <col min="8451" max="8451" width="7.5546875" style="1" customWidth="1"/>
    <col min="8452" max="8452" width="11.109375" style="1" customWidth="1"/>
    <col min="8453" max="8453" width="8.5546875" style="1" customWidth="1"/>
    <col min="8454" max="8454" width="8.6640625" style="1" customWidth="1"/>
    <col min="8455" max="8455" width="12.6640625" style="1" customWidth="1"/>
    <col min="8456" max="8456" width="10.33203125" style="1" customWidth="1"/>
    <col min="8457" max="8457" width="10.6640625" style="1" customWidth="1"/>
    <col min="8458" max="8458" width="12.88671875" style="1" customWidth="1"/>
    <col min="8459" max="8459" width="2.88671875" style="1" customWidth="1"/>
    <col min="8460" max="8460" width="11" style="1" customWidth="1"/>
    <col min="8461" max="8461" width="9.44140625" style="1" bestFit="1" customWidth="1"/>
    <col min="8462" max="8462" width="11.109375" style="1" customWidth="1"/>
    <col min="8463" max="8463" width="10.33203125" style="1" customWidth="1"/>
    <col min="8464" max="8464" width="13.44140625" style="1" customWidth="1"/>
    <col min="8465" max="8704" width="9.109375" style="1"/>
    <col min="8705" max="8705" width="2.33203125" style="1" customWidth="1"/>
    <col min="8706" max="8706" width="12.6640625" style="1" customWidth="1"/>
    <col min="8707" max="8707" width="7.5546875" style="1" customWidth="1"/>
    <col min="8708" max="8708" width="11.109375" style="1" customWidth="1"/>
    <col min="8709" max="8709" width="8.5546875" style="1" customWidth="1"/>
    <col min="8710" max="8710" width="8.6640625" style="1" customWidth="1"/>
    <col min="8711" max="8711" width="12.6640625" style="1" customWidth="1"/>
    <col min="8712" max="8712" width="10.33203125" style="1" customWidth="1"/>
    <col min="8713" max="8713" width="10.6640625" style="1" customWidth="1"/>
    <col min="8714" max="8714" width="12.88671875" style="1" customWidth="1"/>
    <col min="8715" max="8715" width="2.88671875" style="1" customWidth="1"/>
    <col min="8716" max="8716" width="11" style="1" customWidth="1"/>
    <col min="8717" max="8717" width="9.44140625" style="1" bestFit="1" customWidth="1"/>
    <col min="8718" max="8718" width="11.109375" style="1" customWidth="1"/>
    <col min="8719" max="8719" width="10.33203125" style="1" customWidth="1"/>
    <col min="8720" max="8720" width="13.44140625" style="1" customWidth="1"/>
    <col min="8721" max="8960" width="9.109375" style="1"/>
    <col min="8961" max="8961" width="2.33203125" style="1" customWidth="1"/>
    <col min="8962" max="8962" width="12.6640625" style="1" customWidth="1"/>
    <col min="8963" max="8963" width="7.5546875" style="1" customWidth="1"/>
    <col min="8964" max="8964" width="11.109375" style="1" customWidth="1"/>
    <col min="8965" max="8965" width="8.5546875" style="1" customWidth="1"/>
    <col min="8966" max="8966" width="8.6640625" style="1" customWidth="1"/>
    <col min="8967" max="8967" width="12.6640625" style="1" customWidth="1"/>
    <col min="8968" max="8968" width="10.33203125" style="1" customWidth="1"/>
    <col min="8969" max="8969" width="10.6640625" style="1" customWidth="1"/>
    <col min="8970" max="8970" width="12.88671875" style="1" customWidth="1"/>
    <col min="8971" max="8971" width="2.88671875" style="1" customWidth="1"/>
    <col min="8972" max="8972" width="11" style="1" customWidth="1"/>
    <col min="8973" max="8973" width="9.44140625" style="1" bestFit="1" customWidth="1"/>
    <col min="8974" max="8974" width="11.109375" style="1" customWidth="1"/>
    <col min="8975" max="8975" width="10.33203125" style="1" customWidth="1"/>
    <col min="8976" max="8976" width="13.44140625" style="1" customWidth="1"/>
    <col min="8977" max="9216" width="9.109375" style="1"/>
    <col min="9217" max="9217" width="2.33203125" style="1" customWidth="1"/>
    <col min="9218" max="9218" width="12.6640625" style="1" customWidth="1"/>
    <col min="9219" max="9219" width="7.5546875" style="1" customWidth="1"/>
    <col min="9220" max="9220" width="11.109375" style="1" customWidth="1"/>
    <col min="9221" max="9221" width="8.5546875" style="1" customWidth="1"/>
    <col min="9222" max="9222" width="8.6640625" style="1" customWidth="1"/>
    <col min="9223" max="9223" width="12.6640625" style="1" customWidth="1"/>
    <col min="9224" max="9224" width="10.33203125" style="1" customWidth="1"/>
    <col min="9225" max="9225" width="10.6640625" style="1" customWidth="1"/>
    <col min="9226" max="9226" width="12.88671875" style="1" customWidth="1"/>
    <col min="9227" max="9227" width="2.88671875" style="1" customWidth="1"/>
    <col min="9228" max="9228" width="11" style="1" customWidth="1"/>
    <col min="9229" max="9229" width="9.44140625" style="1" bestFit="1" customWidth="1"/>
    <col min="9230" max="9230" width="11.109375" style="1" customWidth="1"/>
    <col min="9231" max="9231" width="10.33203125" style="1" customWidth="1"/>
    <col min="9232" max="9232" width="13.44140625" style="1" customWidth="1"/>
    <col min="9233" max="9472" width="9.109375" style="1"/>
    <col min="9473" max="9473" width="2.33203125" style="1" customWidth="1"/>
    <col min="9474" max="9474" width="12.6640625" style="1" customWidth="1"/>
    <col min="9475" max="9475" width="7.5546875" style="1" customWidth="1"/>
    <col min="9476" max="9476" width="11.109375" style="1" customWidth="1"/>
    <col min="9477" max="9477" width="8.5546875" style="1" customWidth="1"/>
    <col min="9478" max="9478" width="8.6640625" style="1" customWidth="1"/>
    <col min="9479" max="9479" width="12.6640625" style="1" customWidth="1"/>
    <col min="9480" max="9480" width="10.33203125" style="1" customWidth="1"/>
    <col min="9481" max="9481" width="10.6640625" style="1" customWidth="1"/>
    <col min="9482" max="9482" width="12.88671875" style="1" customWidth="1"/>
    <col min="9483" max="9483" width="2.88671875" style="1" customWidth="1"/>
    <col min="9484" max="9484" width="11" style="1" customWidth="1"/>
    <col min="9485" max="9485" width="9.44140625" style="1" bestFit="1" customWidth="1"/>
    <col min="9486" max="9486" width="11.109375" style="1" customWidth="1"/>
    <col min="9487" max="9487" width="10.33203125" style="1" customWidth="1"/>
    <col min="9488" max="9488" width="13.44140625" style="1" customWidth="1"/>
    <col min="9489" max="9728" width="9.109375" style="1"/>
    <col min="9729" max="9729" width="2.33203125" style="1" customWidth="1"/>
    <col min="9730" max="9730" width="12.6640625" style="1" customWidth="1"/>
    <col min="9731" max="9731" width="7.5546875" style="1" customWidth="1"/>
    <col min="9732" max="9732" width="11.109375" style="1" customWidth="1"/>
    <col min="9733" max="9733" width="8.5546875" style="1" customWidth="1"/>
    <col min="9734" max="9734" width="8.6640625" style="1" customWidth="1"/>
    <col min="9735" max="9735" width="12.6640625" style="1" customWidth="1"/>
    <col min="9736" max="9736" width="10.33203125" style="1" customWidth="1"/>
    <col min="9737" max="9737" width="10.6640625" style="1" customWidth="1"/>
    <col min="9738" max="9738" width="12.88671875" style="1" customWidth="1"/>
    <col min="9739" max="9739" width="2.88671875" style="1" customWidth="1"/>
    <col min="9740" max="9740" width="11" style="1" customWidth="1"/>
    <col min="9741" max="9741" width="9.44140625" style="1" bestFit="1" customWidth="1"/>
    <col min="9742" max="9742" width="11.109375" style="1" customWidth="1"/>
    <col min="9743" max="9743" width="10.33203125" style="1" customWidth="1"/>
    <col min="9744" max="9744" width="13.44140625" style="1" customWidth="1"/>
    <col min="9745" max="9984" width="9.109375" style="1"/>
    <col min="9985" max="9985" width="2.33203125" style="1" customWidth="1"/>
    <col min="9986" max="9986" width="12.6640625" style="1" customWidth="1"/>
    <col min="9987" max="9987" width="7.5546875" style="1" customWidth="1"/>
    <col min="9988" max="9988" width="11.109375" style="1" customWidth="1"/>
    <col min="9989" max="9989" width="8.5546875" style="1" customWidth="1"/>
    <col min="9990" max="9990" width="8.6640625" style="1" customWidth="1"/>
    <col min="9991" max="9991" width="12.6640625" style="1" customWidth="1"/>
    <col min="9992" max="9992" width="10.33203125" style="1" customWidth="1"/>
    <col min="9993" max="9993" width="10.6640625" style="1" customWidth="1"/>
    <col min="9994" max="9994" width="12.88671875" style="1" customWidth="1"/>
    <col min="9995" max="9995" width="2.88671875" style="1" customWidth="1"/>
    <col min="9996" max="9996" width="11" style="1" customWidth="1"/>
    <col min="9997" max="9997" width="9.44140625" style="1" bestFit="1" customWidth="1"/>
    <col min="9998" max="9998" width="11.109375" style="1" customWidth="1"/>
    <col min="9999" max="9999" width="10.33203125" style="1" customWidth="1"/>
    <col min="10000" max="10000" width="13.44140625" style="1" customWidth="1"/>
    <col min="10001" max="10240" width="9.109375" style="1"/>
    <col min="10241" max="10241" width="2.33203125" style="1" customWidth="1"/>
    <col min="10242" max="10242" width="12.6640625" style="1" customWidth="1"/>
    <col min="10243" max="10243" width="7.5546875" style="1" customWidth="1"/>
    <col min="10244" max="10244" width="11.109375" style="1" customWidth="1"/>
    <col min="10245" max="10245" width="8.5546875" style="1" customWidth="1"/>
    <col min="10246" max="10246" width="8.6640625" style="1" customWidth="1"/>
    <col min="10247" max="10247" width="12.6640625" style="1" customWidth="1"/>
    <col min="10248" max="10248" width="10.33203125" style="1" customWidth="1"/>
    <col min="10249" max="10249" width="10.6640625" style="1" customWidth="1"/>
    <col min="10250" max="10250" width="12.88671875" style="1" customWidth="1"/>
    <col min="10251" max="10251" width="2.88671875" style="1" customWidth="1"/>
    <col min="10252" max="10252" width="11" style="1" customWidth="1"/>
    <col min="10253" max="10253" width="9.44140625" style="1" bestFit="1" customWidth="1"/>
    <col min="10254" max="10254" width="11.109375" style="1" customWidth="1"/>
    <col min="10255" max="10255" width="10.33203125" style="1" customWidth="1"/>
    <col min="10256" max="10256" width="13.44140625" style="1" customWidth="1"/>
    <col min="10257" max="10496" width="9.109375" style="1"/>
    <col min="10497" max="10497" width="2.33203125" style="1" customWidth="1"/>
    <col min="10498" max="10498" width="12.6640625" style="1" customWidth="1"/>
    <col min="10499" max="10499" width="7.5546875" style="1" customWidth="1"/>
    <col min="10500" max="10500" width="11.109375" style="1" customWidth="1"/>
    <col min="10501" max="10501" width="8.5546875" style="1" customWidth="1"/>
    <col min="10502" max="10502" width="8.6640625" style="1" customWidth="1"/>
    <col min="10503" max="10503" width="12.6640625" style="1" customWidth="1"/>
    <col min="10504" max="10504" width="10.33203125" style="1" customWidth="1"/>
    <col min="10505" max="10505" width="10.6640625" style="1" customWidth="1"/>
    <col min="10506" max="10506" width="12.88671875" style="1" customWidth="1"/>
    <col min="10507" max="10507" width="2.88671875" style="1" customWidth="1"/>
    <col min="10508" max="10508" width="11" style="1" customWidth="1"/>
    <col min="10509" max="10509" width="9.44140625" style="1" bestFit="1" customWidth="1"/>
    <col min="10510" max="10510" width="11.109375" style="1" customWidth="1"/>
    <col min="10511" max="10511" width="10.33203125" style="1" customWidth="1"/>
    <col min="10512" max="10512" width="13.44140625" style="1" customWidth="1"/>
    <col min="10513" max="10752" width="9.109375" style="1"/>
    <col min="10753" max="10753" width="2.33203125" style="1" customWidth="1"/>
    <col min="10754" max="10754" width="12.6640625" style="1" customWidth="1"/>
    <col min="10755" max="10755" width="7.5546875" style="1" customWidth="1"/>
    <col min="10756" max="10756" width="11.109375" style="1" customWidth="1"/>
    <col min="10757" max="10757" width="8.5546875" style="1" customWidth="1"/>
    <col min="10758" max="10758" width="8.6640625" style="1" customWidth="1"/>
    <col min="10759" max="10759" width="12.6640625" style="1" customWidth="1"/>
    <col min="10760" max="10760" width="10.33203125" style="1" customWidth="1"/>
    <col min="10761" max="10761" width="10.6640625" style="1" customWidth="1"/>
    <col min="10762" max="10762" width="12.88671875" style="1" customWidth="1"/>
    <col min="10763" max="10763" width="2.88671875" style="1" customWidth="1"/>
    <col min="10764" max="10764" width="11" style="1" customWidth="1"/>
    <col min="10765" max="10765" width="9.44140625" style="1" bestFit="1" customWidth="1"/>
    <col min="10766" max="10766" width="11.109375" style="1" customWidth="1"/>
    <col min="10767" max="10767" width="10.33203125" style="1" customWidth="1"/>
    <col min="10768" max="10768" width="13.44140625" style="1" customWidth="1"/>
    <col min="10769" max="11008" width="9.109375" style="1"/>
    <col min="11009" max="11009" width="2.33203125" style="1" customWidth="1"/>
    <col min="11010" max="11010" width="12.6640625" style="1" customWidth="1"/>
    <col min="11011" max="11011" width="7.5546875" style="1" customWidth="1"/>
    <col min="11012" max="11012" width="11.109375" style="1" customWidth="1"/>
    <col min="11013" max="11013" width="8.5546875" style="1" customWidth="1"/>
    <col min="11014" max="11014" width="8.6640625" style="1" customWidth="1"/>
    <col min="11015" max="11015" width="12.6640625" style="1" customWidth="1"/>
    <col min="11016" max="11016" width="10.33203125" style="1" customWidth="1"/>
    <col min="11017" max="11017" width="10.6640625" style="1" customWidth="1"/>
    <col min="11018" max="11018" width="12.88671875" style="1" customWidth="1"/>
    <col min="11019" max="11019" width="2.88671875" style="1" customWidth="1"/>
    <col min="11020" max="11020" width="11" style="1" customWidth="1"/>
    <col min="11021" max="11021" width="9.44140625" style="1" bestFit="1" customWidth="1"/>
    <col min="11022" max="11022" width="11.109375" style="1" customWidth="1"/>
    <col min="11023" max="11023" width="10.33203125" style="1" customWidth="1"/>
    <col min="11024" max="11024" width="13.44140625" style="1" customWidth="1"/>
    <col min="11025" max="11264" width="9.109375" style="1"/>
    <col min="11265" max="11265" width="2.33203125" style="1" customWidth="1"/>
    <col min="11266" max="11266" width="12.6640625" style="1" customWidth="1"/>
    <col min="11267" max="11267" width="7.5546875" style="1" customWidth="1"/>
    <col min="11268" max="11268" width="11.109375" style="1" customWidth="1"/>
    <col min="11269" max="11269" width="8.5546875" style="1" customWidth="1"/>
    <col min="11270" max="11270" width="8.6640625" style="1" customWidth="1"/>
    <col min="11271" max="11271" width="12.6640625" style="1" customWidth="1"/>
    <col min="11272" max="11272" width="10.33203125" style="1" customWidth="1"/>
    <col min="11273" max="11273" width="10.6640625" style="1" customWidth="1"/>
    <col min="11274" max="11274" width="12.88671875" style="1" customWidth="1"/>
    <col min="11275" max="11275" width="2.88671875" style="1" customWidth="1"/>
    <col min="11276" max="11276" width="11" style="1" customWidth="1"/>
    <col min="11277" max="11277" width="9.44140625" style="1" bestFit="1" customWidth="1"/>
    <col min="11278" max="11278" width="11.109375" style="1" customWidth="1"/>
    <col min="11279" max="11279" width="10.33203125" style="1" customWidth="1"/>
    <col min="11280" max="11280" width="13.44140625" style="1" customWidth="1"/>
    <col min="11281" max="11520" width="9.109375" style="1"/>
    <col min="11521" max="11521" width="2.33203125" style="1" customWidth="1"/>
    <col min="11522" max="11522" width="12.6640625" style="1" customWidth="1"/>
    <col min="11523" max="11523" width="7.5546875" style="1" customWidth="1"/>
    <col min="11524" max="11524" width="11.109375" style="1" customWidth="1"/>
    <col min="11525" max="11525" width="8.5546875" style="1" customWidth="1"/>
    <col min="11526" max="11526" width="8.6640625" style="1" customWidth="1"/>
    <col min="11527" max="11527" width="12.6640625" style="1" customWidth="1"/>
    <col min="11528" max="11528" width="10.33203125" style="1" customWidth="1"/>
    <col min="11529" max="11529" width="10.6640625" style="1" customWidth="1"/>
    <col min="11530" max="11530" width="12.88671875" style="1" customWidth="1"/>
    <col min="11531" max="11531" width="2.88671875" style="1" customWidth="1"/>
    <col min="11532" max="11532" width="11" style="1" customWidth="1"/>
    <col min="11533" max="11533" width="9.44140625" style="1" bestFit="1" customWidth="1"/>
    <col min="11534" max="11534" width="11.109375" style="1" customWidth="1"/>
    <col min="11535" max="11535" width="10.33203125" style="1" customWidth="1"/>
    <col min="11536" max="11536" width="13.44140625" style="1" customWidth="1"/>
    <col min="11537" max="11776" width="9.109375" style="1"/>
    <col min="11777" max="11777" width="2.33203125" style="1" customWidth="1"/>
    <col min="11778" max="11778" width="12.6640625" style="1" customWidth="1"/>
    <col min="11779" max="11779" width="7.5546875" style="1" customWidth="1"/>
    <col min="11780" max="11780" width="11.109375" style="1" customWidth="1"/>
    <col min="11781" max="11781" width="8.5546875" style="1" customWidth="1"/>
    <col min="11782" max="11782" width="8.6640625" style="1" customWidth="1"/>
    <col min="11783" max="11783" width="12.6640625" style="1" customWidth="1"/>
    <col min="11784" max="11784" width="10.33203125" style="1" customWidth="1"/>
    <col min="11785" max="11785" width="10.6640625" style="1" customWidth="1"/>
    <col min="11786" max="11786" width="12.88671875" style="1" customWidth="1"/>
    <col min="11787" max="11787" width="2.88671875" style="1" customWidth="1"/>
    <col min="11788" max="11788" width="11" style="1" customWidth="1"/>
    <col min="11789" max="11789" width="9.44140625" style="1" bestFit="1" customWidth="1"/>
    <col min="11790" max="11790" width="11.109375" style="1" customWidth="1"/>
    <col min="11791" max="11791" width="10.33203125" style="1" customWidth="1"/>
    <col min="11792" max="11792" width="13.44140625" style="1" customWidth="1"/>
    <col min="11793" max="12032" width="9.109375" style="1"/>
    <col min="12033" max="12033" width="2.33203125" style="1" customWidth="1"/>
    <col min="12034" max="12034" width="12.6640625" style="1" customWidth="1"/>
    <col min="12035" max="12035" width="7.5546875" style="1" customWidth="1"/>
    <col min="12036" max="12036" width="11.109375" style="1" customWidth="1"/>
    <col min="12037" max="12037" width="8.5546875" style="1" customWidth="1"/>
    <col min="12038" max="12038" width="8.6640625" style="1" customWidth="1"/>
    <col min="12039" max="12039" width="12.6640625" style="1" customWidth="1"/>
    <col min="12040" max="12040" width="10.33203125" style="1" customWidth="1"/>
    <col min="12041" max="12041" width="10.6640625" style="1" customWidth="1"/>
    <col min="12042" max="12042" width="12.88671875" style="1" customWidth="1"/>
    <col min="12043" max="12043" width="2.88671875" style="1" customWidth="1"/>
    <col min="12044" max="12044" width="11" style="1" customWidth="1"/>
    <col min="12045" max="12045" width="9.44140625" style="1" bestFit="1" customWidth="1"/>
    <col min="12046" max="12046" width="11.109375" style="1" customWidth="1"/>
    <col min="12047" max="12047" width="10.33203125" style="1" customWidth="1"/>
    <col min="12048" max="12048" width="13.44140625" style="1" customWidth="1"/>
    <col min="12049" max="12288" width="9.109375" style="1"/>
    <col min="12289" max="12289" width="2.33203125" style="1" customWidth="1"/>
    <col min="12290" max="12290" width="12.6640625" style="1" customWidth="1"/>
    <col min="12291" max="12291" width="7.5546875" style="1" customWidth="1"/>
    <col min="12292" max="12292" width="11.109375" style="1" customWidth="1"/>
    <col min="12293" max="12293" width="8.5546875" style="1" customWidth="1"/>
    <col min="12294" max="12294" width="8.6640625" style="1" customWidth="1"/>
    <col min="12295" max="12295" width="12.6640625" style="1" customWidth="1"/>
    <col min="12296" max="12296" width="10.33203125" style="1" customWidth="1"/>
    <col min="12297" max="12297" width="10.6640625" style="1" customWidth="1"/>
    <col min="12298" max="12298" width="12.88671875" style="1" customWidth="1"/>
    <col min="12299" max="12299" width="2.88671875" style="1" customWidth="1"/>
    <col min="12300" max="12300" width="11" style="1" customWidth="1"/>
    <col min="12301" max="12301" width="9.44140625" style="1" bestFit="1" customWidth="1"/>
    <col min="12302" max="12302" width="11.109375" style="1" customWidth="1"/>
    <col min="12303" max="12303" width="10.33203125" style="1" customWidth="1"/>
    <col min="12304" max="12304" width="13.44140625" style="1" customWidth="1"/>
    <col min="12305" max="12544" width="9.109375" style="1"/>
    <col min="12545" max="12545" width="2.33203125" style="1" customWidth="1"/>
    <col min="12546" max="12546" width="12.6640625" style="1" customWidth="1"/>
    <col min="12547" max="12547" width="7.5546875" style="1" customWidth="1"/>
    <col min="12548" max="12548" width="11.109375" style="1" customWidth="1"/>
    <col min="12549" max="12549" width="8.5546875" style="1" customWidth="1"/>
    <col min="12550" max="12550" width="8.6640625" style="1" customWidth="1"/>
    <col min="12551" max="12551" width="12.6640625" style="1" customWidth="1"/>
    <col min="12552" max="12552" width="10.33203125" style="1" customWidth="1"/>
    <col min="12553" max="12553" width="10.6640625" style="1" customWidth="1"/>
    <col min="12554" max="12554" width="12.88671875" style="1" customWidth="1"/>
    <col min="12555" max="12555" width="2.88671875" style="1" customWidth="1"/>
    <col min="12556" max="12556" width="11" style="1" customWidth="1"/>
    <col min="12557" max="12557" width="9.44140625" style="1" bestFit="1" customWidth="1"/>
    <col min="12558" max="12558" width="11.109375" style="1" customWidth="1"/>
    <col min="12559" max="12559" width="10.33203125" style="1" customWidth="1"/>
    <col min="12560" max="12560" width="13.44140625" style="1" customWidth="1"/>
    <col min="12561" max="12800" width="9.109375" style="1"/>
    <col min="12801" max="12801" width="2.33203125" style="1" customWidth="1"/>
    <col min="12802" max="12802" width="12.6640625" style="1" customWidth="1"/>
    <col min="12803" max="12803" width="7.5546875" style="1" customWidth="1"/>
    <col min="12804" max="12804" width="11.109375" style="1" customWidth="1"/>
    <col min="12805" max="12805" width="8.5546875" style="1" customWidth="1"/>
    <col min="12806" max="12806" width="8.6640625" style="1" customWidth="1"/>
    <col min="12807" max="12807" width="12.6640625" style="1" customWidth="1"/>
    <col min="12808" max="12808" width="10.33203125" style="1" customWidth="1"/>
    <col min="12809" max="12809" width="10.6640625" style="1" customWidth="1"/>
    <col min="12810" max="12810" width="12.88671875" style="1" customWidth="1"/>
    <col min="12811" max="12811" width="2.88671875" style="1" customWidth="1"/>
    <col min="12812" max="12812" width="11" style="1" customWidth="1"/>
    <col min="12813" max="12813" width="9.44140625" style="1" bestFit="1" customWidth="1"/>
    <col min="12814" max="12814" width="11.109375" style="1" customWidth="1"/>
    <col min="12815" max="12815" width="10.33203125" style="1" customWidth="1"/>
    <col min="12816" max="12816" width="13.44140625" style="1" customWidth="1"/>
    <col min="12817" max="13056" width="9.109375" style="1"/>
    <col min="13057" max="13057" width="2.33203125" style="1" customWidth="1"/>
    <col min="13058" max="13058" width="12.6640625" style="1" customWidth="1"/>
    <col min="13059" max="13059" width="7.5546875" style="1" customWidth="1"/>
    <col min="13060" max="13060" width="11.109375" style="1" customWidth="1"/>
    <col min="13061" max="13061" width="8.5546875" style="1" customWidth="1"/>
    <col min="13062" max="13062" width="8.6640625" style="1" customWidth="1"/>
    <col min="13063" max="13063" width="12.6640625" style="1" customWidth="1"/>
    <col min="13064" max="13064" width="10.33203125" style="1" customWidth="1"/>
    <col min="13065" max="13065" width="10.6640625" style="1" customWidth="1"/>
    <col min="13066" max="13066" width="12.88671875" style="1" customWidth="1"/>
    <col min="13067" max="13067" width="2.88671875" style="1" customWidth="1"/>
    <col min="13068" max="13068" width="11" style="1" customWidth="1"/>
    <col min="13069" max="13069" width="9.44140625" style="1" bestFit="1" customWidth="1"/>
    <col min="13070" max="13070" width="11.109375" style="1" customWidth="1"/>
    <col min="13071" max="13071" width="10.33203125" style="1" customWidth="1"/>
    <col min="13072" max="13072" width="13.44140625" style="1" customWidth="1"/>
    <col min="13073" max="13312" width="9.109375" style="1"/>
    <col min="13313" max="13313" width="2.33203125" style="1" customWidth="1"/>
    <col min="13314" max="13314" width="12.6640625" style="1" customWidth="1"/>
    <col min="13315" max="13315" width="7.5546875" style="1" customWidth="1"/>
    <col min="13316" max="13316" width="11.109375" style="1" customWidth="1"/>
    <col min="13317" max="13317" width="8.5546875" style="1" customWidth="1"/>
    <col min="13318" max="13318" width="8.6640625" style="1" customWidth="1"/>
    <col min="13319" max="13319" width="12.6640625" style="1" customWidth="1"/>
    <col min="13320" max="13320" width="10.33203125" style="1" customWidth="1"/>
    <col min="13321" max="13321" width="10.6640625" style="1" customWidth="1"/>
    <col min="13322" max="13322" width="12.88671875" style="1" customWidth="1"/>
    <col min="13323" max="13323" width="2.88671875" style="1" customWidth="1"/>
    <col min="13324" max="13324" width="11" style="1" customWidth="1"/>
    <col min="13325" max="13325" width="9.44140625" style="1" bestFit="1" customWidth="1"/>
    <col min="13326" max="13326" width="11.109375" style="1" customWidth="1"/>
    <col min="13327" max="13327" width="10.33203125" style="1" customWidth="1"/>
    <col min="13328" max="13328" width="13.44140625" style="1" customWidth="1"/>
    <col min="13329" max="13568" width="9.109375" style="1"/>
    <col min="13569" max="13569" width="2.33203125" style="1" customWidth="1"/>
    <col min="13570" max="13570" width="12.6640625" style="1" customWidth="1"/>
    <col min="13571" max="13571" width="7.5546875" style="1" customWidth="1"/>
    <col min="13572" max="13572" width="11.109375" style="1" customWidth="1"/>
    <col min="13573" max="13573" width="8.5546875" style="1" customWidth="1"/>
    <col min="13574" max="13574" width="8.6640625" style="1" customWidth="1"/>
    <col min="13575" max="13575" width="12.6640625" style="1" customWidth="1"/>
    <col min="13576" max="13576" width="10.33203125" style="1" customWidth="1"/>
    <col min="13577" max="13577" width="10.6640625" style="1" customWidth="1"/>
    <col min="13578" max="13578" width="12.88671875" style="1" customWidth="1"/>
    <col min="13579" max="13579" width="2.88671875" style="1" customWidth="1"/>
    <col min="13580" max="13580" width="11" style="1" customWidth="1"/>
    <col min="13581" max="13581" width="9.44140625" style="1" bestFit="1" customWidth="1"/>
    <col min="13582" max="13582" width="11.109375" style="1" customWidth="1"/>
    <col min="13583" max="13583" width="10.33203125" style="1" customWidth="1"/>
    <col min="13584" max="13584" width="13.44140625" style="1" customWidth="1"/>
    <col min="13585" max="13824" width="9.109375" style="1"/>
    <col min="13825" max="13825" width="2.33203125" style="1" customWidth="1"/>
    <col min="13826" max="13826" width="12.6640625" style="1" customWidth="1"/>
    <col min="13827" max="13827" width="7.5546875" style="1" customWidth="1"/>
    <col min="13828" max="13828" width="11.109375" style="1" customWidth="1"/>
    <col min="13829" max="13829" width="8.5546875" style="1" customWidth="1"/>
    <col min="13830" max="13830" width="8.6640625" style="1" customWidth="1"/>
    <col min="13831" max="13831" width="12.6640625" style="1" customWidth="1"/>
    <col min="13832" max="13832" width="10.33203125" style="1" customWidth="1"/>
    <col min="13833" max="13833" width="10.6640625" style="1" customWidth="1"/>
    <col min="13834" max="13834" width="12.88671875" style="1" customWidth="1"/>
    <col min="13835" max="13835" width="2.88671875" style="1" customWidth="1"/>
    <col min="13836" max="13836" width="11" style="1" customWidth="1"/>
    <col min="13837" max="13837" width="9.44140625" style="1" bestFit="1" customWidth="1"/>
    <col min="13838" max="13838" width="11.109375" style="1" customWidth="1"/>
    <col min="13839" max="13839" width="10.33203125" style="1" customWidth="1"/>
    <col min="13840" max="13840" width="13.44140625" style="1" customWidth="1"/>
    <col min="13841" max="14080" width="9.109375" style="1"/>
    <col min="14081" max="14081" width="2.33203125" style="1" customWidth="1"/>
    <col min="14082" max="14082" width="12.6640625" style="1" customWidth="1"/>
    <col min="14083" max="14083" width="7.5546875" style="1" customWidth="1"/>
    <col min="14084" max="14084" width="11.109375" style="1" customWidth="1"/>
    <col min="14085" max="14085" width="8.5546875" style="1" customWidth="1"/>
    <col min="14086" max="14086" width="8.6640625" style="1" customWidth="1"/>
    <col min="14087" max="14087" width="12.6640625" style="1" customWidth="1"/>
    <col min="14088" max="14088" width="10.33203125" style="1" customWidth="1"/>
    <col min="14089" max="14089" width="10.6640625" style="1" customWidth="1"/>
    <col min="14090" max="14090" width="12.88671875" style="1" customWidth="1"/>
    <col min="14091" max="14091" width="2.88671875" style="1" customWidth="1"/>
    <col min="14092" max="14092" width="11" style="1" customWidth="1"/>
    <col min="14093" max="14093" width="9.44140625" style="1" bestFit="1" customWidth="1"/>
    <col min="14094" max="14094" width="11.109375" style="1" customWidth="1"/>
    <col min="14095" max="14095" width="10.33203125" style="1" customWidth="1"/>
    <col min="14096" max="14096" width="13.44140625" style="1" customWidth="1"/>
    <col min="14097" max="14336" width="9.109375" style="1"/>
    <col min="14337" max="14337" width="2.33203125" style="1" customWidth="1"/>
    <col min="14338" max="14338" width="12.6640625" style="1" customWidth="1"/>
    <col min="14339" max="14339" width="7.5546875" style="1" customWidth="1"/>
    <col min="14340" max="14340" width="11.109375" style="1" customWidth="1"/>
    <col min="14341" max="14341" width="8.5546875" style="1" customWidth="1"/>
    <col min="14342" max="14342" width="8.6640625" style="1" customWidth="1"/>
    <col min="14343" max="14343" width="12.6640625" style="1" customWidth="1"/>
    <col min="14344" max="14344" width="10.33203125" style="1" customWidth="1"/>
    <col min="14345" max="14345" width="10.6640625" style="1" customWidth="1"/>
    <col min="14346" max="14346" width="12.88671875" style="1" customWidth="1"/>
    <col min="14347" max="14347" width="2.88671875" style="1" customWidth="1"/>
    <col min="14348" max="14348" width="11" style="1" customWidth="1"/>
    <col min="14349" max="14349" width="9.44140625" style="1" bestFit="1" customWidth="1"/>
    <col min="14350" max="14350" width="11.109375" style="1" customWidth="1"/>
    <col min="14351" max="14351" width="10.33203125" style="1" customWidth="1"/>
    <col min="14352" max="14352" width="13.44140625" style="1" customWidth="1"/>
    <col min="14353" max="14592" width="9.109375" style="1"/>
    <col min="14593" max="14593" width="2.33203125" style="1" customWidth="1"/>
    <col min="14594" max="14594" width="12.6640625" style="1" customWidth="1"/>
    <col min="14595" max="14595" width="7.5546875" style="1" customWidth="1"/>
    <col min="14596" max="14596" width="11.109375" style="1" customWidth="1"/>
    <col min="14597" max="14597" width="8.5546875" style="1" customWidth="1"/>
    <col min="14598" max="14598" width="8.6640625" style="1" customWidth="1"/>
    <col min="14599" max="14599" width="12.6640625" style="1" customWidth="1"/>
    <col min="14600" max="14600" width="10.33203125" style="1" customWidth="1"/>
    <col min="14601" max="14601" width="10.6640625" style="1" customWidth="1"/>
    <col min="14602" max="14602" width="12.88671875" style="1" customWidth="1"/>
    <col min="14603" max="14603" width="2.88671875" style="1" customWidth="1"/>
    <col min="14604" max="14604" width="11" style="1" customWidth="1"/>
    <col min="14605" max="14605" width="9.44140625" style="1" bestFit="1" customWidth="1"/>
    <col min="14606" max="14606" width="11.109375" style="1" customWidth="1"/>
    <col min="14607" max="14607" width="10.33203125" style="1" customWidth="1"/>
    <col min="14608" max="14608" width="13.44140625" style="1" customWidth="1"/>
    <col min="14609" max="14848" width="9.109375" style="1"/>
    <col min="14849" max="14849" width="2.33203125" style="1" customWidth="1"/>
    <col min="14850" max="14850" width="12.6640625" style="1" customWidth="1"/>
    <col min="14851" max="14851" width="7.5546875" style="1" customWidth="1"/>
    <col min="14852" max="14852" width="11.109375" style="1" customWidth="1"/>
    <col min="14853" max="14853" width="8.5546875" style="1" customWidth="1"/>
    <col min="14854" max="14854" width="8.6640625" style="1" customWidth="1"/>
    <col min="14855" max="14855" width="12.6640625" style="1" customWidth="1"/>
    <col min="14856" max="14856" width="10.33203125" style="1" customWidth="1"/>
    <col min="14857" max="14857" width="10.6640625" style="1" customWidth="1"/>
    <col min="14858" max="14858" width="12.88671875" style="1" customWidth="1"/>
    <col min="14859" max="14859" width="2.88671875" style="1" customWidth="1"/>
    <col min="14860" max="14860" width="11" style="1" customWidth="1"/>
    <col min="14861" max="14861" width="9.44140625" style="1" bestFit="1" customWidth="1"/>
    <col min="14862" max="14862" width="11.109375" style="1" customWidth="1"/>
    <col min="14863" max="14863" width="10.33203125" style="1" customWidth="1"/>
    <col min="14864" max="14864" width="13.44140625" style="1" customWidth="1"/>
    <col min="14865" max="15104" width="9.109375" style="1"/>
    <col min="15105" max="15105" width="2.33203125" style="1" customWidth="1"/>
    <col min="15106" max="15106" width="12.6640625" style="1" customWidth="1"/>
    <col min="15107" max="15107" width="7.5546875" style="1" customWidth="1"/>
    <col min="15108" max="15108" width="11.109375" style="1" customWidth="1"/>
    <col min="15109" max="15109" width="8.5546875" style="1" customWidth="1"/>
    <col min="15110" max="15110" width="8.6640625" style="1" customWidth="1"/>
    <col min="15111" max="15111" width="12.6640625" style="1" customWidth="1"/>
    <col min="15112" max="15112" width="10.33203125" style="1" customWidth="1"/>
    <col min="15113" max="15113" width="10.6640625" style="1" customWidth="1"/>
    <col min="15114" max="15114" width="12.88671875" style="1" customWidth="1"/>
    <col min="15115" max="15115" width="2.88671875" style="1" customWidth="1"/>
    <col min="15116" max="15116" width="11" style="1" customWidth="1"/>
    <col min="15117" max="15117" width="9.44140625" style="1" bestFit="1" customWidth="1"/>
    <col min="15118" max="15118" width="11.109375" style="1" customWidth="1"/>
    <col min="15119" max="15119" width="10.33203125" style="1" customWidth="1"/>
    <col min="15120" max="15120" width="13.44140625" style="1" customWidth="1"/>
    <col min="15121" max="15360" width="9.109375" style="1"/>
    <col min="15361" max="15361" width="2.33203125" style="1" customWidth="1"/>
    <col min="15362" max="15362" width="12.6640625" style="1" customWidth="1"/>
    <col min="15363" max="15363" width="7.5546875" style="1" customWidth="1"/>
    <col min="15364" max="15364" width="11.109375" style="1" customWidth="1"/>
    <col min="15365" max="15365" width="8.5546875" style="1" customWidth="1"/>
    <col min="15366" max="15366" width="8.6640625" style="1" customWidth="1"/>
    <col min="15367" max="15367" width="12.6640625" style="1" customWidth="1"/>
    <col min="15368" max="15368" width="10.33203125" style="1" customWidth="1"/>
    <col min="15369" max="15369" width="10.6640625" style="1" customWidth="1"/>
    <col min="15370" max="15370" width="12.88671875" style="1" customWidth="1"/>
    <col min="15371" max="15371" width="2.88671875" style="1" customWidth="1"/>
    <col min="15372" max="15372" width="11" style="1" customWidth="1"/>
    <col min="15373" max="15373" width="9.44140625" style="1" bestFit="1" customWidth="1"/>
    <col min="15374" max="15374" width="11.109375" style="1" customWidth="1"/>
    <col min="15375" max="15375" width="10.33203125" style="1" customWidth="1"/>
    <col min="15376" max="15376" width="13.44140625" style="1" customWidth="1"/>
    <col min="15377" max="15616" width="9.109375" style="1"/>
    <col min="15617" max="15617" width="2.33203125" style="1" customWidth="1"/>
    <col min="15618" max="15618" width="12.6640625" style="1" customWidth="1"/>
    <col min="15619" max="15619" width="7.5546875" style="1" customWidth="1"/>
    <col min="15620" max="15620" width="11.109375" style="1" customWidth="1"/>
    <col min="15621" max="15621" width="8.5546875" style="1" customWidth="1"/>
    <col min="15622" max="15622" width="8.6640625" style="1" customWidth="1"/>
    <col min="15623" max="15623" width="12.6640625" style="1" customWidth="1"/>
    <col min="15624" max="15624" width="10.33203125" style="1" customWidth="1"/>
    <col min="15625" max="15625" width="10.6640625" style="1" customWidth="1"/>
    <col min="15626" max="15626" width="12.88671875" style="1" customWidth="1"/>
    <col min="15627" max="15627" width="2.88671875" style="1" customWidth="1"/>
    <col min="15628" max="15628" width="11" style="1" customWidth="1"/>
    <col min="15629" max="15629" width="9.44140625" style="1" bestFit="1" customWidth="1"/>
    <col min="15630" max="15630" width="11.109375" style="1" customWidth="1"/>
    <col min="15631" max="15631" width="10.33203125" style="1" customWidth="1"/>
    <col min="15632" max="15632" width="13.44140625" style="1" customWidth="1"/>
    <col min="15633" max="15872" width="9.109375" style="1"/>
    <col min="15873" max="15873" width="2.33203125" style="1" customWidth="1"/>
    <col min="15874" max="15874" width="12.6640625" style="1" customWidth="1"/>
    <col min="15875" max="15875" width="7.5546875" style="1" customWidth="1"/>
    <col min="15876" max="15876" width="11.109375" style="1" customWidth="1"/>
    <col min="15877" max="15877" width="8.5546875" style="1" customWidth="1"/>
    <col min="15878" max="15878" width="8.6640625" style="1" customWidth="1"/>
    <col min="15879" max="15879" width="12.6640625" style="1" customWidth="1"/>
    <col min="15880" max="15880" width="10.33203125" style="1" customWidth="1"/>
    <col min="15881" max="15881" width="10.6640625" style="1" customWidth="1"/>
    <col min="15882" max="15882" width="12.88671875" style="1" customWidth="1"/>
    <col min="15883" max="15883" width="2.88671875" style="1" customWidth="1"/>
    <col min="15884" max="15884" width="11" style="1" customWidth="1"/>
    <col min="15885" max="15885" width="9.44140625" style="1" bestFit="1" customWidth="1"/>
    <col min="15886" max="15886" width="11.109375" style="1" customWidth="1"/>
    <col min="15887" max="15887" width="10.33203125" style="1" customWidth="1"/>
    <col min="15888" max="15888" width="13.44140625" style="1" customWidth="1"/>
    <col min="15889" max="16128" width="9.109375" style="1"/>
    <col min="16129" max="16129" width="2.33203125" style="1" customWidth="1"/>
    <col min="16130" max="16130" width="12.6640625" style="1" customWidth="1"/>
    <col min="16131" max="16131" width="7.5546875" style="1" customWidth="1"/>
    <col min="16132" max="16132" width="11.109375" style="1" customWidth="1"/>
    <col min="16133" max="16133" width="8.5546875" style="1" customWidth="1"/>
    <col min="16134" max="16134" width="8.6640625" style="1" customWidth="1"/>
    <col min="16135" max="16135" width="12.6640625" style="1" customWidth="1"/>
    <col min="16136" max="16136" width="10.33203125" style="1" customWidth="1"/>
    <col min="16137" max="16137" width="10.6640625" style="1" customWidth="1"/>
    <col min="16138" max="16138" width="12.88671875" style="1" customWidth="1"/>
    <col min="16139" max="16139" width="2.88671875" style="1" customWidth="1"/>
    <col min="16140" max="16140" width="11" style="1" customWidth="1"/>
    <col min="16141" max="16141" width="9.44140625" style="1" bestFit="1" customWidth="1"/>
    <col min="16142" max="16142" width="11.109375" style="1" customWidth="1"/>
    <col min="16143" max="16143" width="10.33203125" style="1" customWidth="1"/>
    <col min="16144" max="16144" width="13.44140625" style="1" customWidth="1"/>
    <col min="16145" max="16384" width="9.109375" style="1"/>
  </cols>
  <sheetData>
    <row r="1" spans="1:27" ht="18" customHeight="1" x14ac:dyDescent="0.35">
      <c r="B1" s="2" t="s">
        <v>0</v>
      </c>
    </row>
    <row r="2" spans="1:27" ht="18.600000000000001" customHeight="1" thickBot="1" x14ac:dyDescent="0.35">
      <c r="B2" s="4" t="s">
        <v>62</v>
      </c>
      <c r="I2" s="3" t="s">
        <v>60</v>
      </c>
      <c r="J2" s="132">
        <v>45474</v>
      </c>
    </row>
    <row r="3" spans="1:27" ht="27.6" customHeight="1" thickBot="1" x14ac:dyDescent="0.3">
      <c r="B3" s="156" t="s">
        <v>1</v>
      </c>
      <c r="C3" s="157"/>
      <c r="D3" s="157"/>
      <c r="E3" s="157"/>
      <c r="F3" s="157"/>
      <c r="G3" s="157"/>
      <c r="H3" s="157"/>
      <c r="I3" s="157"/>
      <c r="J3" s="158"/>
      <c r="K3" s="5"/>
    </row>
    <row r="4" spans="1:27" ht="7.2" customHeight="1" x14ac:dyDescent="0.3">
      <c r="B4" s="4"/>
    </row>
    <row r="5" spans="1:27" s="6" customFormat="1" ht="16.5" customHeight="1" x14ac:dyDescent="0.25">
      <c r="B5" s="7" t="s">
        <v>2</v>
      </c>
      <c r="C5" s="8"/>
      <c r="D5" s="9"/>
      <c r="H5" s="7" t="s">
        <v>3</v>
      </c>
      <c r="I5" s="10"/>
    </row>
    <row r="6" spans="1:27" s="6" customFormat="1" ht="16.5" customHeight="1" x14ac:dyDescent="0.25">
      <c r="B6" s="7" t="s">
        <v>4</v>
      </c>
      <c r="C6" s="8"/>
      <c r="D6" s="9"/>
      <c r="G6" s="11"/>
      <c r="H6" s="12"/>
      <c r="I6" s="13"/>
    </row>
    <row r="7" spans="1:27" s="6" customFormat="1" ht="2.4" customHeight="1" x14ac:dyDescent="0.25">
      <c r="B7" s="7"/>
      <c r="C7" s="12"/>
      <c r="D7" s="9"/>
      <c r="G7" s="7"/>
      <c r="H7" s="12"/>
      <c r="I7" s="13"/>
    </row>
    <row r="8" spans="1:27" s="6" customFormat="1" ht="17.399999999999999" customHeight="1" x14ac:dyDescent="0.3">
      <c r="A8" s="14" t="s">
        <v>5</v>
      </c>
      <c r="B8" s="7" t="s">
        <v>6</v>
      </c>
      <c r="C8" s="7"/>
      <c r="D8" s="15"/>
      <c r="K8" s="16"/>
      <c r="L8" s="16"/>
      <c r="M8" s="16"/>
      <c r="N8" s="17"/>
      <c r="O8" s="18"/>
    </row>
    <row r="9" spans="1:27" ht="6" customHeight="1" thickBot="1" x14ac:dyDescent="0.3">
      <c r="B9" s="11"/>
      <c r="C9" s="6"/>
      <c r="D9" s="13"/>
      <c r="E9" s="6"/>
      <c r="F9" s="6"/>
      <c r="G9" s="6"/>
      <c r="H9" s="6"/>
      <c r="I9" s="13"/>
      <c r="J9" s="6"/>
    </row>
    <row r="10" spans="1:27" s="19" customFormat="1" ht="26.25" customHeight="1" thickTop="1" thickBot="1" x14ac:dyDescent="0.25">
      <c r="B10" s="159" t="s">
        <v>7</v>
      </c>
      <c r="C10" s="160"/>
      <c r="D10" s="160"/>
      <c r="E10" s="160"/>
      <c r="F10" s="160"/>
      <c r="G10" s="160"/>
      <c r="H10" s="160"/>
      <c r="I10" s="160"/>
      <c r="J10" s="161"/>
    </row>
    <row r="11" spans="1:27" s="20" customFormat="1" ht="51" customHeight="1" thickTop="1" thickBot="1" x14ac:dyDescent="0.35">
      <c r="B11" s="21" t="s">
        <v>8</v>
      </c>
      <c r="C11" s="22" t="s">
        <v>9</v>
      </c>
      <c r="D11" s="22" t="s">
        <v>10</v>
      </c>
      <c r="E11" s="22" t="s">
        <v>11</v>
      </c>
      <c r="F11" s="22" t="s">
        <v>12</v>
      </c>
      <c r="G11" s="22" t="s">
        <v>13</v>
      </c>
      <c r="H11" s="23" t="s">
        <v>14</v>
      </c>
      <c r="I11" s="24" t="s">
        <v>14</v>
      </c>
      <c r="J11" s="25" t="s">
        <v>15</v>
      </c>
      <c r="L11" s="162" t="s">
        <v>16</v>
      </c>
      <c r="M11" s="163"/>
      <c r="N11" s="164"/>
      <c r="O11" s="26" t="s">
        <v>17</v>
      </c>
      <c r="P11" s="26" t="s">
        <v>18</v>
      </c>
      <c r="Q11" s="27" t="s">
        <v>19</v>
      </c>
    </row>
    <row r="12" spans="1:27" s="28" customFormat="1" ht="16.95" customHeight="1" thickTop="1" thickBot="1" x14ac:dyDescent="0.35">
      <c r="B12" s="29"/>
      <c r="C12" s="30"/>
      <c r="D12" s="30"/>
      <c r="E12" s="30" t="s">
        <v>20</v>
      </c>
      <c r="F12" s="30" t="s">
        <v>21</v>
      </c>
      <c r="G12" s="30" t="s">
        <v>21</v>
      </c>
      <c r="H12" s="31" t="s">
        <v>21</v>
      </c>
      <c r="I12" s="32" t="s">
        <v>21</v>
      </c>
      <c r="J12" s="30" t="s">
        <v>21</v>
      </c>
      <c r="L12" s="33">
        <v>1</v>
      </c>
      <c r="M12" s="34" t="s">
        <v>22</v>
      </c>
      <c r="N12" s="35">
        <v>1000</v>
      </c>
      <c r="O12" s="36">
        <v>140</v>
      </c>
      <c r="P12" s="37">
        <v>0</v>
      </c>
      <c r="Q12" s="38" t="str">
        <f>IF(AND(J$21&gt;0,J$21&lt;L13), O12," 0")</f>
        <v xml:space="preserve"> 0</v>
      </c>
    </row>
    <row r="13" spans="1:27" s="54" customFormat="1" ht="14.4" thickTop="1" x14ac:dyDescent="0.3">
      <c r="A13" s="1"/>
      <c r="B13" s="39"/>
      <c r="C13" s="40"/>
      <c r="D13" s="41"/>
      <c r="E13" s="42"/>
      <c r="F13" s="43"/>
      <c r="G13" s="44">
        <f>+E13*F13</f>
        <v>0</v>
      </c>
      <c r="H13" s="45"/>
      <c r="I13" s="46"/>
      <c r="J13" s="47">
        <f>SUM(G13:I13)</f>
        <v>0</v>
      </c>
      <c r="K13" s="1"/>
      <c r="L13" s="48">
        <v>1001</v>
      </c>
      <c r="M13" s="49" t="s">
        <v>22</v>
      </c>
      <c r="N13" s="50">
        <v>2000</v>
      </c>
      <c r="O13" s="51">
        <v>172.91</v>
      </c>
      <c r="P13" s="52"/>
      <c r="Q13" s="53" t="str">
        <f>IF(AND(J$21&gt;N12,J$21&lt;L14), O13," 0")</f>
        <v xml:space="preserve"> 0</v>
      </c>
      <c r="R13" s="1"/>
      <c r="S13" s="1"/>
      <c r="T13" s="1"/>
      <c r="U13" s="1"/>
      <c r="V13" s="1"/>
      <c r="W13" s="1"/>
      <c r="X13" s="1"/>
      <c r="Y13" s="1"/>
      <c r="Z13" s="1"/>
      <c r="AA13" s="1"/>
    </row>
    <row r="14" spans="1:27" s="62" customFormat="1" ht="13.8" x14ac:dyDescent="0.3">
      <c r="A14" s="1"/>
      <c r="B14" s="39"/>
      <c r="C14" s="55"/>
      <c r="D14" s="56"/>
      <c r="E14" s="57"/>
      <c r="F14" s="58"/>
      <c r="G14" s="44">
        <f>+E14*F14</f>
        <v>0</v>
      </c>
      <c r="H14" s="59"/>
      <c r="I14" s="60"/>
      <c r="J14" s="61">
        <f>SUM(G14:I14)</f>
        <v>0</v>
      </c>
      <c r="K14" s="1"/>
      <c r="L14" s="48">
        <v>2001</v>
      </c>
      <c r="M14" s="49" t="s">
        <v>22</v>
      </c>
      <c r="N14" s="50">
        <v>3000</v>
      </c>
      <c r="O14" s="51">
        <v>207.79</v>
      </c>
      <c r="P14" s="52"/>
      <c r="Q14" s="53" t="str">
        <f>IF(AND(J$21&gt;N13,J$21&lt;L15), O14," 0")</f>
        <v xml:space="preserve"> 0</v>
      </c>
      <c r="R14" s="1"/>
      <c r="S14" s="1"/>
      <c r="T14" s="1"/>
      <c r="U14" s="1"/>
      <c r="V14" s="1"/>
      <c r="W14" s="1"/>
      <c r="X14" s="1"/>
      <c r="Y14" s="1"/>
      <c r="Z14" s="1"/>
      <c r="AA14" s="1"/>
    </row>
    <row r="15" spans="1:27" s="62" customFormat="1" ht="13.8" x14ac:dyDescent="0.3">
      <c r="A15" s="1"/>
      <c r="B15" s="39"/>
      <c r="C15" s="55"/>
      <c r="D15" s="56"/>
      <c r="E15" s="57"/>
      <c r="F15" s="58"/>
      <c r="G15" s="44">
        <f>+E15*F15</f>
        <v>0</v>
      </c>
      <c r="H15" s="63"/>
      <c r="I15" s="64"/>
      <c r="J15" s="61">
        <f>SUM(G15:I15)</f>
        <v>0</v>
      </c>
      <c r="K15" s="1"/>
      <c r="L15" s="48">
        <v>3001</v>
      </c>
      <c r="M15" s="49" t="s">
        <v>22</v>
      </c>
      <c r="N15" s="50">
        <v>4000</v>
      </c>
      <c r="O15" s="51">
        <v>241.58</v>
      </c>
      <c r="P15" s="52"/>
      <c r="Q15" s="53" t="str">
        <f>IF(AND(J$21&gt;N14,J$21&lt;L16), O15," 0")</f>
        <v xml:space="preserve"> 0</v>
      </c>
      <c r="R15" s="1"/>
      <c r="S15" s="1"/>
      <c r="T15" s="1"/>
      <c r="U15" s="1"/>
      <c r="V15" s="1"/>
      <c r="W15" s="1"/>
      <c r="X15" s="1"/>
      <c r="Y15" s="1"/>
      <c r="Z15" s="1"/>
      <c r="AA15" s="1"/>
    </row>
    <row r="16" spans="1:27" ht="14.4" thickBot="1" x14ac:dyDescent="0.35">
      <c r="B16" s="39"/>
      <c r="C16" s="55"/>
      <c r="D16" s="56"/>
      <c r="E16" s="57"/>
      <c r="F16" s="58"/>
      <c r="G16" s="65">
        <f>+E16*F16</f>
        <v>0</v>
      </c>
      <c r="H16" s="66"/>
      <c r="I16" s="67"/>
      <c r="J16" s="68">
        <f>SUM(G16:I16)</f>
        <v>0</v>
      </c>
      <c r="L16" s="48">
        <v>4001</v>
      </c>
      <c r="M16" s="49" t="s">
        <v>22</v>
      </c>
      <c r="N16" s="50">
        <v>5000</v>
      </c>
      <c r="O16" s="51">
        <v>289.41000000000003</v>
      </c>
      <c r="P16" s="52"/>
      <c r="Q16" s="53" t="str">
        <f>IF(AND(J$21&gt;N15,J$21&lt;L17), O16," 0")</f>
        <v xml:space="preserve"> 0</v>
      </c>
    </row>
    <row r="17" spans="1:51" s="71" customFormat="1" ht="15" thickTop="1" thickBot="1" x14ac:dyDescent="0.35">
      <c r="A17" s="1"/>
      <c r="B17" s="165" t="s">
        <v>23</v>
      </c>
      <c r="C17" s="166"/>
      <c r="D17" s="166"/>
      <c r="E17" s="166"/>
      <c r="F17" s="166"/>
      <c r="G17" s="166"/>
      <c r="H17" s="166"/>
      <c r="I17" s="167"/>
      <c r="J17" s="69"/>
      <c r="K17" s="1"/>
      <c r="L17" s="48">
        <v>5001</v>
      </c>
      <c r="M17" s="49" t="s">
        <v>22</v>
      </c>
      <c r="N17" s="50">
        <v>10000</v>
      </c>
      <c r="O17" s="51">
        <v>289.41000000000003</v>
      </c>
      <c r="P17" s="70">
        <f>18.42/1000</f>
        <v>1.8420000000000002E-2</v>
      </c>
      <c r="Q17" s="53" t="str">
        <f>IF(AND(J$21&gt;N16,J$21&lt;L18),((ROUNDUP(J$21,-3))-N16)*P17+O17,"0")</f>
        <v>0</v>
      </c>
      <c r="R17" s="1"/>
      <c r="S17" s="1"/>
      <c r="T17" s="1"/>
      <c r="U17" s="1"/>
      <c r="V17" s="1"/>
      <c r="W17" s="1"/>
      <c r="X17" s="1"/>
      <c r="Y17" s="1"/>
      <c r="Z17" s="1"/>
      <c r="AA17" s="1"/>
    </row>
    <row r="18" spans="1:51" s="6" customFormat="1" ht="14.4" customHeight="1" thickTop="1" thickBot="1" x14ac:dyDescent="0.35">
      <c r="B18" s="72" t="s">
        <v>24</v>
      </c>
      <c r="C18" s="73"/>
      <c r="D18" s="74"/>
      <c r="E18" s="75">
        <f>SUM(E13:E16)</f>
        <v>0</v>
      </c>
      <c r="F18" s="76"/>
      <c r="G18" s="77">
        <f>SUM(G13:G16)</f>
        <v>0</v>
      </c>
      <c r="H18" s="77"/>
      <c r="I18" s="77"/>
      <c r="J18" s="78">
        <f>SUM(J13:J17)</f>
        <v>0</v>
      </c>
      <c r="L18" s="48">
        <v>10001</v>
      </c>
      <c r="M18" s="49" t="s">
        <v>22</v>
      </c>
      <c r="N18" s="50">
        <v>50000</v>
      </c>
      <c r="O18" s="51">
        <f>381.46</f>
        <v>381.46</v>
      </c>
      <c r="P18" s="70">
        <f>8.88/1000</f>
        <v>8.8800000000000007E-3</v>
      </c>
      <c r="Q18" s="53" t="str">
        <f>IF(AND(J$21&gt;N17,J$21&lt;L19),((ROUNDUP(J$21,-3))-N17)*P18+O18,"0")</f>
        <v>0</v>
      </c>
    </row>
    <row r="19" spans="1:51" s="6" customFormat="1" ht="8.4" customHeight="1" thickTop="1" x14ac:dyDescent="0.3">
      <c r="B19" s="13"/>
      <c r="D19" s="13"/>
      <c r="I19" s="13"/>
      <c r="J19" s="79"/>
      <c r="L19" s="48">
        <v>50001</v>
      </c>
      <c r="M19" s="49" t="s">
        <v>22</v>
      </c>
      <c r="N19" s="50">
        <v>100000</v>
      </c>
      <c r="O19" s="51">
        <f>736.82</f>
        <v>736.82</v>
      </c>
      <c r="P19" s="70">
        <f>8.2/1000</f>
        <v>8.199999999999999E-3</v>
      </c>
      <c r="Q19" s="53" t="str">
        <f>IF(AND(J$21&gt;N18,J$21&lt;L20),((ROUNDUP(J$21,-3))-N18)*P19+O19,"0")</f>
        <v>0</v>
      </c>
    </row>
    <row r="20" spans="1:51" s="6" customFormat="1" ht="6.6" customHeight="1" thickBot="1" x14ac:dyDescent="0.35">
      <c r="I20" s="13"/>
      <c r="J20" s="79"/>
      <c r="L20" s="48">
        <v>100001</v>
      </c>
      <c r="M20" s="49" t="s">
        <v>22</v>
      </c>
      <c r="N20" s="50">
        <v>500000</v>
      </c>
      <c r="O20" s="51">
        <f>1146.66</f>
        <v>1146.6600000000001</v>
      </c>
      <c r="P20" s="70">
        <f>6.21/1000</f>
        <v>6.2100000000000002E-3</v>
      </c>
      <c r="Q20" s="53" t="str">
        <f>IF(AND(J$21&gt;N19,J$21&lt;L21),((ROUNDUP(J$21,-3))-N19)*P20+O20,"0")</f>
        <v>0</v>
      </c>
    </row>
    <row r="21" spans="1:51" s="6" customFormat="1" ht="13.95" customHeight="1" thickBot="1" x14ac:dyDescent="0.35">
      <c r="A21" s="14" t="s">
        <v>25</v>
      </c>
      <c r="B21" s="7" t="s">
        <v>26</v>
      </c>
      <c r="D21" s="13"/>
      <c r="G21" s="168" t="s">
        <v>27</v>
      </c>
      <c r="H21" s="169"/>
      <c r="I21" s="170"/>
      <c r="J21" s="80">
        <f>J18</f>
        <v>0</v>
      </c>
      <c r="L21" s="81">
        <v>500001</v>
      </c>
      <c r="M21" s="82" t="s">
        <v>28</v>
      </c>
      <c r="N21" s="83"/>
      <c r="O21" s="84">
        <v>3631.59</v>
      </c>
      <c r="P21" s="85">
        <f>3.7/1000</f>
        <v>3.7000000000000002E-3</v>
      </c>
      <c r="Q21" s="86" t="str">
        <f>IF(J$21&gt;N20,((ROUNDUP(J$21,-3))-N20)*P21+O21,"0")</f>
        <v>0</v>
      </c>
    </row>
    <row r="22" spans="1:51" s="6" customFormat="1" ht="8.4" customHeight="1" thickBot="1" x14ac:dyDescent="0.3">
      <c r="B22" s="13"/>
      <c r="D22" s="13"/>
      <c r="I22" s="13"/>
      <c r="J22" s="87"/>
    </row>
    <row r="23" spans="1:51" s="6" customFormat="1" ht="17.399999999999999" customHeight="1" thickTop="1" thickBot="1" x14ac:dyDescent="0.35">
      <c r="B23" s="153" t="s">
        <v>29</v>
      </c>
      <c r="C23" s="154"/>
      <c r="D23" s="154"/>
      <c r="E23" s="154"/>
      <c r="F23" s="154"/>
      <c r="G23" s="154"/>
      <c r="H23" s="154"/>
      <c r="I23" s="155"/>
      <c r="J23" s="88">
        <f>SUM(Q12:Q21)</f>
        <v>0</v>
      </c>
    </row>
    <row r="24" spans="1:51" s="6" customFormat="1" ht="8.4" customHeight="1" thickTop="1" x14ac:dyDescent="0.25">
      <c r="B24" s="13"/>
      <c r="D24" s="13"/>
      <c r="I24" s="13"/>
    </row>
    <row r="25" spans="1:51" s="6" customFormat="1" ht="13.2" customHeight="1" x14ac:dyDescent="0.25">
      <c r="A25" s="14" t="s">
        <v>30</v>
      </c>
      <c r="B25" s="7" t="s">
        <v>31</v>
      </c>
      <c r="D25" s="13"/>
      <c r="I25" s="13"/>
    </row>
    <row r="26" spans="1:51" s="89" customFormat="1" ht="7.8" customHeight="1" thickBot="1" x14ac:dyDescent="0.3">
      <c r="B26" s="13"/>
      <c r="C26" s="6"/>
      <c r="D26" s="13"/>
      <c r="E26" s="6"/>
      <c r="F26" s="6"/>
      <c r="G26" s="6"/>
      <c r="H26" s="6"/>
      <c r="I26" s="13"/>
      <c r="J26" s="6"/>
    </row>
    <row r="27" spans="1:51" s="6" customFormat="1" ht="14.1" customHeight="1" thickTop="1" thickBot="1" x14ac:dyDescent="0.3">
      <c r="B27" s="145" t="s">
        <v>32</v>
      </c>
      <c r="C27" s="145"/>
      <c r="D27" s="145"/>
      <c r="E27" s="145"/>
      <c r="F27" s="145"/>
      <c r="G27" s="145"/>
      <c r="H27" s="146"/>
      <c r="I27" s="90" t="s">
        <v>33</v>
      </c>
      <c r="J27" s="91" t="s">
        <v>34</v>
      </c>
    </row>
    <row r="28" spans="1:51" s="6" customFormat="1" ht="14.1" customHeight="1" thickTop="1" x14ac:dyDescent="0.3">
      <c r="B28" s="147" t="s">
        <v>35</v>
      </c>
      <c r="C28" s="148"/>
      <c r="D28" s="148"/>
      <c r="E28" s="148"/>
      <c r="F28" s="148"/>
      <c r="G28" s="148"/>
      <c r="H28" s="149"/>
      <c r="I28" s="92"/>
      <c r="J28" s="93">
        <f>IF(OR(I28="n",I28="no"),0, ROUND(IF(J23&lt;125,140,0.8*J23),2))</f>
        <v>140</v>
      </c>
    </row>
    <row r="29" spans="1:51" s="6" customFormat="1" ht="14.1" customHeight="1" x14ac:dyDescent="0.3">
      <c r="B29" s="94" t="s">
        <v>36</v>
      </c>
      <c r="C29" s="95"/>
      <c r="D29" s="95"/>
      <c r="E29" s="95"/>
      <c r="F29" s="95"/>
      <c r="G29" s="95"/>
      <c r="H29" s="96"/>
      <c r="I29" s="97"/>
      <c r="J29" s="98">
        <v>30</v>
      </c>
    </row>
    <row r="30" spans="1:51" s="6" customFormat="1" ht="14.1" customHeight="1" thickBot="1" x14ac:dyDescent="0.35">
      <c r="B30" s="94" t="s">
        <v>37</v>
      </c>
      <c r="C30" s="95"/>
      <c r="D30" s="95"/>
      <c r="E30" s="95"/>
      <c r="F30" s="95"/>
      <c r="G30" s="95"/>
      <c r="H30" s="96"/>
      <c r="I30" s="97"/>
      <c r="J30" s="99"/>
    </row>
    <row r="31" spans="1:51" s="102" customFormat="1" ht="15.6" customHeight="1" thickTop="1" thickBot="1" x14ac:dyDescent="0.35">
      <c r="A31" s="89"/>
      <c r="B31" s="133" t="s">
        <v>38</v>
      </c>
      <c r="C31" s="134"/>
      <c r="D31" s="134"/>
      <c r="E31" s="134"/>
      <c r="F31" s="134"/>
      <c r="G31" s="134"/>
      <c r="H31" s="135"/>
      <c r="I31" s="100"/>
      <c r="J31" s="101">
        <f>IF(OR(I31="n",I31="no"),0,ROUND(IF(J23*0.125&gt;125,J23*0.125,140),2))</f>
        <v>140</v>
      </c>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89"/>
    </row>
    <row r="32" spans="1:51" s="102" customFormat="1" ht="15.6" customHeight="1" thickTop="1" thickBot="1" x14ac:dyDescent="0.35">
      <c r="A32" s="89"/>
      <c r="B32" s="150" t="s">
        <v>39</v>
      </c>
      <c r="C32" s="151"/>
      <c r="D32" s="151"/>
      <c r="E32" s="151"/>
      <c r="F32" s="151"/>
      <c r="G32" s="151"/>
      <c r="H32" s="152"/>
      <c r="I32" s="103"/>
      <c r="J32" s="104">
        <f>IF(OR(I32="n",I32="no"),0,ROUND(J28*0.2,2))</f>
        <v>28</v>
      </c>
      <c r="K32" s="89"/>
      <c r="L32" s="89"/>
      <c r="M32" s="89"/>
      <c r="N32" s="89"/>
      <c r="O32" s="89"/>
      <c r="P32" s="89"/>
      <c r="Q32" s="89"/>
      <c r="R32" s="89"/>
      <c r="S32" s="89"/>
      <c r="T32" s="89"/>
      <c r="U32" s="89"/>
      <c r="V32" s="89"/>
      <c r="W32" s="89"/>
      <c r="X32" s="89"/>
      <c r="Y32" s="89"/>
      <c r="Z32" s="89"/>
      <c r="AA32" s="89"/>
      <c r="AB32" s="89"/>
      <c r="AC32" s="89"/>
      <c r="AD32" s="89"/>
      <c r="AE32" s="89"/>
      <c r="AF32" s="89"/>
      <c r="AG32" s="89"/>
      <c r="AH32" s="89"/>
      <c r="AI32" s="89"/>
      <c r="AJ32" s="89"/>
      <c r="AK32" s="89"/>
      <c r="AL32" s="89"/>
      <c r="AM32" s="89"/>
      <c r="AN32" s="89"/>
      <c r="AO32" s="89"/>
      <c r="AP32" s="89"/>
      <c r="AQ32" s="89"/>
      <c r="AR32" s="89"/>
      <c r="AS32" s="89"/>
      <c r="AT32" s="89"/>
      <c r="AU32" s="89"/>
      <c r="AV32" s="89"/>
      <c r="AW32" s="89"/>
      <c r="AX32" s="89"/>
      <c r="AY32" s="89"/>
    </row>
    <row r="33" spans="1:51" s="102" customFormat="1" ht="15.6" customHeight="1" thickTop="1" thickBot="1" x14ac:dyDescent="0.35">
      <c r="A33" s="89"/>
      <c r="B33" s="133" t="s">
        <v>40</v>
      </c>
      <c r="C33" s="134"/>
      <c r="D33" s="134"/>
      <c r="E33" s="134"/>
      <c r="F33" s="134"/>
      <c r="G33" s="134"/>
      <c r="H33" s="135"/>
      <c r="I33" s="100"/>
      <c r="J33" s="101">
        <f>IF(OR(I33="n",I33="no"),0,ROUND(J28*0.18,2))</f>
        <v>25.2</v>
      </c>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row>
    <row r="34" spans="1:51" s="102" customFormat="1" ht="15.6" customHeight="1" thickTop="1" thickBot="1" x14ac:dyDescent="0.35">
      <c r="A34" s="89"/>
      <c r="B34" s="133" t="s">
        <v>41</v>
      </c>
      <c r="C34" s="134"/>
      <c r="D34" s="134"/>
      <c r="E34" s="134"/>
      <c r="F34" s="134"/>
      <c r="G34" s="134"/>
      <c r="H34" s="135"/>
      <c r="I34" s="100"/>
      <c r="J34" s="101">
        <f>IF(OR(I34="n",I34="no"),0,ROUND(J28*0.17,2))</f>
        <v>23.8</v>
      </c>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row>
    <row r="35" spans="1:51" ht="16.2" customHeight="1" thickTop="1" thickBot="1" x14ac:dyDescent="0.35">
      <c r="B35" s="142" t="s">
        <v>42</v>
      </c>
      <c r="C35" s="143"/>
      <c r="D35" s="143"/>
      <c r="E35" s="143"/>
      <c r="F35" s="143"/>
      <c r="G35" s="143"/>
      <c r="H35" s="143"/>
      <c r="I35" s="144"/>
      <c r="J35" s="105">
        <f>SUM(J28:J34)</f>
        <v>387</v>
      </c>
    </row>
    <row r="36" spans="1:51" s="6" customFormat="1" ht="7.95" customHeight="1" thickTop="1" x14ac:dyDescent="0.25">
      <c r="B36" s="106"/>
      <c r="C36" s="107"/>
      <c r="D36" s="106"/>
      <c r="E36" s="107"/>
      <c r="F36" s="107"/>
      <c r="G36" s="107"/>
      <c r="H36" s="107"/>
      <c r="I36" s="106"/>
      <c r="J36" s="107"/>
    </row>
    <row r="37" spans="1:51" ht="13.8" x14ac:dyDescent="0.3">
      <c r="A37" s="14" t="s">
        <v>43</v>
      </c>
      <c r="B37" s="7" t="s">
        <v>44</v>
      </c>
      <c r="C37" s="108"/>
      <c r="D37" s="109"/>
      <c r="E37" s="108"/>
      <c r="F37" s="108"/>
      <c r="G37" s="108"/>
      <c r="H37" s="108"/>
      <c r="I37" s="109"/>
      <c r="J37" s="108"/>
      <c r="L37" s="110"/>
    </row>
    <row r="38" spans="1:51" s="89" customFormat="1" ht="7.2" customHeight="1" thickBot="1" x14ac:dyDescent="0.3">
      <c r="B38" s="106"/>
      <c r="C38" s="107"/>
      <c r="D38" s="106"/>
      <c r="E38" s="107"/>
      <c r="F38" s="107"/>
      <c r="G38" s="107"/>
      <c r="H38" s="107"/>
      <c r="I38" s="106"/>
      <c r="J38" s="107"/>
    </row>
    <row r="39" spans="1:51" s="6" customFormat="1" ht="14.1" customHeight="1" thickTop="1" thickBot="1" x14ac:dyDescent="0.3">
      <c r="B39" s="145" t="s">
        <v>45</v>
      </c>
      <c r="C39" s="145"/>
      <c r="D39" s="145"/>
      <c r="E39" s="145"/>
      <c r="F39" s="145"/>
      <c r="G39" s="145"/>
      <c r="H39" s="146"/>
      <c r="I39" s="90" t="s">
        <v>33</v>
      </c>
      <c r="J39" s="91" t="s">
        <v>34</v>
      </c>
      <c r="L39" s="111"/>
      <c r="M39" s="112"/>
    </row>
    <row r="40" spans="1:51" s="6" customFormat="1" ht="14.1" customHeight="1" thickTop="1" x14ac:dyDescent="0.3">
      <c r="B40" s="147" t="s">
        <v>46</v>
      </c>
      <c r="C40" s="148"/>
      <c r="D40" s="148"/>
      <c r="E40" s="148"/>
      <c r="F40" s="148"/>
      <c r="G40" s="148"/>
      <c r="H40" s="149"/>
      <c r="I40" s="113"/>
      <c r="J40" s="93">
        <f>ROUND(IF(J23&lt;125,125,J23),2)</f>
        <v>125</v>
      </c>
      <c r="L40" s="111"/>
      <c r="M40" s="114"/>
    </row>
    <row r="41" spans="1:51" s="6" customFormat="1" ht="14.1" customHeight="1" x14ac:dyDescent="0.3">
      <c r="B41" s="94" t="s">
        <v>47</v>
      </c>
      <c r="C41" s="95"/>
      <c r="D41" s="95"/>
      <c r="E41" s="95"/>
      <c r="F41" s="95"/>
      <c r="G41" s="95"/>
      <c r="H41" s="96"/>
      <c r="I41" s="115"/>
      <c r="J41" s="99">
        <v>30</v>
      </c>
      <c r="L41" s="111"/>
      <c r="M41" s="114"/>
    </row>
    <row r="42" spans="1:51" s="6" customFormat="1" ht="14.1" customHeight="1" x14ac:dyDescent="0.3">
      <c r="B42" s="94" t="s">
        <v>48</v>
      </c>
      <c r="C42" s="95"/>
      <c r="D42" s="95"/>
      <c r="E42" s="95"/>
      <c r="F42" s="95"/>
      <c r="G42" s="95"/>
      <c r="H42" s="96"/>
      <c r="I42" s="115"/>
      <c r="J42" s="99"/>
      <c r="L42" s="111"/>
      <c r="M42" s="114"/>
    </row>
    <row r="43" spans="1:51" s="6" customFormat="1" ht="14.1" customHeight="1" x14ac:dyDescent="0.3">
      <c r="B43" s="133" t="s">
        <v>49</v>
      </c>
      <c r="C43" s="134"/>
      <c r="D43" s="134"/>
      <c r="E43" s="134"/>
      <c r="F43" s="134"/>
      <c r="G43" s="134"/>
      <c r="H43" s="135"/>
      <c r="I43" s="100"/>
      <c r="J43" s="101">
        <f>IF(OR(I43="n",I43="no"),0,ROUND(J40*0.2,2))</f>
        <v>25</v>
      </c>
      <c r="L43" s="111"/>
      <c r="M43" s="114"/>
    </row>
    <row r="44" spans="1:51" s="6" customFormat="1" ht="14.1" customHeight="1" x14ac:dyDescent="0.3">
      <c r="B44" s="133" t="s">
        <v>50</v>
      </c>
      <c r="C44" s="134"/>
      <c r="D44" s="134"/>
      <c r="E44" s="134"/>
      <c r="F44" s="134"/>
      <c r="G44" s="134"/>
      <c r="H44" s="135"/>
      <c r="I44" s="100"/>
      <c r="J44" s="101">
        <f>IF(OR(I44="n",I44="no"),0,ROUND(J40*0.18,2))</f>
        <v>22.5</v>
      </c>
      <c r="L44" s="111"/>
      <c r="M44" s="114"/>
    </row>
    <row r="45" spans="1:51" s="6" customFormat="1" ht="14.1" customHeight="1" x14ac:dyDescent="0.3">
      <c r="B45" s="133" t="s">
        <v>51</v>
      </c>
      <c r="C45" s="134"/>
      <c r="D45" s="134"/>
      <c r="E45" s="134"/>
      <c r="F45" s="134"/>
      <c r="G45" s="134"/>
      <c r="H45" s="135"/>
      <c r="I45" s="100"/>
      <c r="J45" s="101">
        <f>IF(OR(I45="n",I45="no"),0,ROUND(J40*0.17,2))</f>
        <v>21.25</v>
      </c>
      <c r="L45" s="111"/>
      <c r="M45" s="114"/>
    </row>
    <row r="46" spans="1:51" s="6" customFormat="1" ht="14.1" customHeight="1" x14ac:dyDescent="0.3">
      <c r="B46" s="133" t="s">
        <v>52</v>
      </c>
      <c r="C46" s="134"/>
      <c r="D46" s="134"/>
      <c r="E46" s="134"/>
      <c r="F46" s="134"/>
      <c r="G46" s="134"/>
      <c r="H46" s="135"/>
      <c r="I46" s="116"/>
      <c r="J46" s="101">
        <f>ROUND(J40*0.01,2)</f>
        <v>1.25</v>
      </c>
      <c r="L46" s="111"/>
      <c r="M46" s="114"/>
    </row>
    <row r="47" spans="1:51" s="6" customFormat="1" ht="14.1" customHeight="1" x14ac:dyDescent="0.3">
      <c r="B47" s="117" t="s">
        <v>53</v>
      </c>
      <c r="C47" s="118"/>
      <c r="D47" s="118"/>
      <c r="E47" s="118"/>
      <c r="F47" s="118"/>
      <c r="G47" s="118"/>
      <c r="H47" s="119"/>
      <c r="I47" s="116"/>
      <c r="J47" s="100"/>
      <c r="L47" s="111"/>
      <c r="M47" s="114"/>
    </row>
    <row r="48" spans="1:51" s="6" customFormat="1" ht="14.1" customHeight="1" x14ac:dyDescent="0.3">
      <c r="B48" s="136" t="s">
        <v>61</v>
      </c>
      <c r="C48" s="137"/>
      <c r="D48" s="137"/>
      <c r="E48" s="137"/>
      <c r="F48" s="137"/>
      <c r="G48" s="137"/>
      <c r="H48" s="138"/>
      <c r="I48" s="100"/>
      <c r="J48" s="101">
        <f>IF(OR(I48="n",I48="no"),0,ROUND(IF(J21*0.0001&lt;0.5,0.5,J21*0.00028),2))</f>
        <v>0.5</v>
      </c>
      <c r="L48" s="111"/>
      <c r="M48" s="114"/>
    </row>
    <row r="49" spans="1:51" s="6" customFormat="1" ht="14.1" customHeight="1" x14ac:dyDescent="0.3">
      <c r="B49" s="120" t="s">
        <v>54</v>
      </c>
      <c r="C49" s="121"/>
      <c r="D49" s="121"/>
      <c r="E49" s="121"/>
      <c r="F49" s="121"/>
      <c r="G49" s="121"/>
      <c r="H49" s="122"/>
      <c r="I49" s="100"/>
      <c r="J49" s="101">
        <f>IF(OR(I49="n",I49="no"),0,IF(J21/25000&lt;1,1,ROUNDUP(J21/25000,0)))</f>
        <v>1</v>
      </c>
      <c r="L49" s="111"/>
      <c r="M49" s="114"/>
    </row>
    <row r="50" spans="1:51" s="6" customFormat="1" ht="14.1" customHeight="1" x14ac:dyDescent="0.3">
      <c r="B50" s="120" t="s">
        <v>55</v>
      </c>
      <c r="C50" s="121"/>
      <c r="D50" s="121"/>
      <c r="E50" s="121"/>
      <c r="F50" s="121"/>
      <c r="G50" s="121"/>
      <c r="H50" s="122"/>
      <c r="I50" s="100"/>
      <c r="J50" s="101">
        <f>IF(OR(I50="n",I50="no"),0,70)</f>
        <v>70</v>
      </c>
      <c r="L50" s="111"/>
      <c r="M50" s="114"/>
    </row>
    <row r="51" spans="1:51" s="6" customFormat="1" ht="14.1" customHeight="1" thickBot="1" x14ac:dyDescent="0.35">
      <c r="B51" s="133" t="s">
        <v>56</v>
      </c>
      <c r="C51" s="134"/>
      <c r="D51" s="134"/>
      <c r="E51" s="134"/>
      <c r="F51" s="134"/>
      <c r="G51" s="134"/>
      <c r="H51" s="135"/>
      <c r="I51" s="100"/>
      <c r="J51" s="101">
        <f>IF(OR(I51="n",I51="no"),0,ROUND(J40*0.04,2))</f>
        <v>5</v>
      </c>
      <c r="L51" s="111"/>
      <c r="M51" s="114"/>
    </row>
    <row r="52" spans="1:51" s="102" customFormat="1" ht="13.2" customHeight="1" thickTop="1" thickBot="1" x14ac:dyDescent="0.35">
      <c r="A52" s="89"/>
      <c r="B52" s="139" t="s">
        <v>57</v>
      </c>
      <c r="C52" s="140"/>
      <c r="D52" s="140"/>
      <c r="E52" s="140"/>
      <c r="F52" s="140"/>
      <c r="G52" s="140"/>
      <c r="H52" s="141"/>
      <c r="I52" s="123"/>
      <c r="J52" s="124">
        <f>IF(OR(I52="n",I52="no"),0,ROUND(J21/1000*1.25,2))</f>
        <v>0</v>
      </c>
      <c r="K52" s="89"/>
      <c r="L52" s="89"/>
      <c r="M52" s="125"/>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89"/>
      <c r="AP52" s="89"/>
      <c r="AQ52" s="89"/>
      <c r="AR52" s="89"/>
      <c r="AS52" s="89"/>
      <c r="AT52" s="89"/>
      <c r="AU52" s="89"/>
      <c r="AV52" s="89"/>
      <c r="AW52" s="89"/>
      <c r="AX52" s="89"/>
      <c r="AY52" s="89"/>
    </row>
    <row r="53" spans="1:51" ht="15.6" customHeight="1" thickTop="1" thickBot="1" x14ac:dyDescent="0.35">
      <c r="B53" s="142" t="s">
        <v>58</v>
      </c>
      <c r="C53" s="143"/>
      <c r="D53" s="143"/>
      <c r="E53" s="143"/>
      <c r="F53" s="143"/>
      <c r="G53" s="143"/>
      <c r="H53" s="143"/>
      <c r="I53" s="144"/>
      <c r="J53" s="126">
        <f>SUM(J40:J52)</f>
        <v>301.5</v>
      </c>
    </row>
    <row r="54" spans="1:51" ht="4.2" customHeight="1" thickTop="1" thickBot="1" x14ac:dyDescent="0.25">
      <c r="B54" s="1"/>
      <c r="D54" s="1"/>
      <c r="J54" s="127"/>
    </row>
    <row r="55" spans="1:51" ht="17.399999999999999" customHeight="1" thickBot="1" x14ac:dyDescent="0.35">
      <c r="G55" s="128" t="s">
        <v>59</v>
      </c>
      <c r="H55" s="129"/>
      <c r="I55" s="130"/>
      <c r="J55" s="131">
        <f>J35+J53</f>
        <v>688.5</v>
      </c>
    </row>
    <row r="56" spans="1:51" ht="12.75" customHeight="1" x14ac:dyDescent="0.2"/>
    <row r="57" spans="1:51" ht="12.75" customHeight="1" x14ac:dyDescent="0.2"/>
    <row r="58" spans="1:51" ht="12.75" customHeight="1" x14ac:dyDescent="0.2"/>
    <row r="59" spans="1:51" ht="12.75" customHeight="1" x14ac:dyDescent="0.2"/>
    <row r="60" spans="1:51" ht="12.75" customHeight="1" x14ac:dyDescent="0.2"/>
    <row r="61" spans="1:51" ht="12.75" customHeight="1" x14ac:dyDescent="0.2"/>
    <row r="62" spans="1:51" ht="12.75" customHeight="1" x14ac:dyDescent="0.2"/>
    <row r="63" spans="1:51" ht="12.75" customHeight="1" x14ac:dyDescent="0.2"/>
    <row r="64" spans="1:51"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103" spans="5:5" ht="13.2" x14ac:dyDescent="0.25">
      <c r="E103" s="6"/>
    </row>
  </sheetData>
  <mergeCells count="23">
    <mergeCell ref="B23:I23"/>
    <mergeCell ref="B3:J3"/>
    <mergeCell ref="B10:J10"/>
    <mergeCell ref="L11:N11"/>
    <mergeCell ref="B17:I17"/>
    <mergeCell ref="G21:I21"/>
    <mergeCell ref="B45:H45"/>
    <mergeCell ref="B27:H27"/>
    <mergeCell ref="B28:H28"/>
    <mergeCell ref="B31:H31"/>
    <mergeCell ref="B32:H32"/>
    <mergeCell ref="B33:H33"/>
    <mergeCell ref="B34:H34"/>
    <mergeCell ref="B35:I35"/>
    <mergeCell ref="B39:H39"/>
    <mergeCell ref="B40:H40"/>
    <mergeCell ref="B43:H43"/>
    <mergeCell ref="B44:H44"/>
    <mergeCell ref="B46:H46"/>
    <mergeCell ref="B48:H48"/>
    <mergeCell ref="B51:H51"/>
    <mergeCell ref="B52:H52"/>
    <mergeCell ref="B53:I5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ACPWA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Samuel Tan</dc:creator>
  <cp:lastModifiedBy>Tam, Alan, PWA</cp:lastModifiedBy>
  <dcterms:created xsi:type="dcterms:W3CDTF">2019-06-05T18:37:39Z</dcterms:created>
  <dcterms:modified xsi:type="dcterms:W3CDTF">2024-05-23T22:57:47Z</dcterms:modified>
</cp:coreProperties>
</file>